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9"/>
  </bookViews>
  <sheets>
    <sheet name="DG" sheetId="1" r:id="rId1"/>
    <sheet name="SF" sheetId="2" r:id="rId2"/>
    <sheet name="RF" sheetId="3" r:id="rId3"/>
    <sheet name="RI" sheetId="4" r:id="rId4"/>
    <sheet name="FE" sheetId="5" r:id="rId5"/>
    <sheet name="FI" sheetId="6" r:id="rId6"/>
    <sheet name="CP" sheetId="7" r:id="rId7"/>
    <sheet name="Valida" sheetId="8" r:id="rId8"/>
    <sheet name="Genera" sheetId="9" r:id="rId9"/>
    <sheet name="Ayuda" sheetId="10" r:id="rId10"/>
    <sheet name="TipoMoneda" sheetId="11" state="hidden" r:id="rId11"/>
    <sheet name="resultados6" sheetId="12" state="hidden" r:id="rId12"/>
    <sheet name="resultados8" sheetId="13" state="hidden" r:id="rId13"/>
    <sheet name="resultados7" sheetId="14" state="hidden" r:id="rId14"/>
    <sheet name="resultados" sheetId="15" state="hidden" r:id="rId15"/>
    <sheet name="resultados2" sheetId="16" state="hidden" r:id="rId16"/>
    <sheet name="resultados3" sheetId="17" state="hidden" r:id="rId17"/>
    <sheet name="resultados4" sheetId="18" state="hidden" r:id="rId18"/>
    <sheet name="resultados5" sheetId="19" state="hidden" r:id="rId19"/>
    <sheet name="tmpRI" sheetId="20" state="hidden" r:id="rId20"/>
  </sheets>
  <definedNames/>
  <calcPr fullCalcOnLoad="1"/>
</workbook>
</file>

<file path=xl/sharedStrings.xml><?xml version="1.0" encoding="utf-8"?>
<sst xmlns="http://schemas.openxmlformats.org/spreadsheetml/2006/main" count="825" uniqueCount="606">
  <si>
    <t>Descripcion</t>
  </si>
  <si>
    <t>Soles</t>
  </si>
  <si>
    <t>Dolares</t>
  </si>
  <si>
    <t>E. de Flujos de Efectivo</t>
  </si>
  <si>
    <t xml:space="preserve">Método Directo                         </t>
  </si>
  <si>
    <t>Método Indirecto</t>
  </si>
  <si>
    <t>Información sobre el informe</t>
  </si>
  <si>
    <t>B01234</t>
  </si>
  <si>
    <t>PROCEDIMIENTO PARA GENERAR ARCHIVOS (TXT) DE INFORMACION FINANCIERA</t>
  </si>
  <si>
    <t>1.</t>
  </si>
  <si>
    <r>
      <t xml:space="preserve">Crear el directorio </t>
    </r>
    <r>
      <rPr>
        <b/>
        <sz val="9"/>
        <rFont val="Arial"/>
        <family val="2"/>
      </rPr>
      <t>EEFFTRIM en C:\</t>
    </r>
    <r>
      <rPr>
        <sz val="9"/>
        <rFont val="Arial"/>
        <family val="2"/>
      </rPr>
      <t xml:space="preserve">    En este directorio se creará el informe.</t>
    </r>
  </si>
  <si>
    <t>2.</t>
  </si>
  <si>
    <t>Llenar los datos en las columnas correspondientes, teniendo cuidado de no eliminar, ni insertar filas o columnas, asi como de no modificar los codigos de las cuentas.</t>
  </si>
  <si>
    <t>Hoja</t>
  </si>
  <si>
    <t>Descripción</t>
  </si>
  <si>
    <t>Llenar los siguientes datos</t>
  </si>
  <si>
    <t>DG</t>
  </si>
  <si>
    <t>Datos Generales</t>
  </si>
  <si>
    <t>Llenar la informacion de Datos Generales</t>
  </si>
  <si>
    <t>SF</t>
  </si>
  <si>
    <t>Estado de Situación Financiera</t>
  </si>
  <si>
    <t xml:space="preserve">Ingresar los monto actuales y comparativos del Estado Financiero </t>
  </si>
  <si>
    <t>RF</t>
  </si>
  <si>
    <t>Estado de Resultados</t>
  </si>
  <si>
    <t>RI</t>
  </si>
  <si>
    <t>Estado de Resultados Integrales</t>
  </si>
  <si>
    <t>FE</t>
  </si>
  <si>
    <t>Estado de Flujos de Efectivo (Metodo Directo)</t>
  </si>
  <si>
    <t>Ingresar los monto actuales y comparativos del Estado Financiero (Metodo Directo)</t>
  </si>
  <si>
    <t>FI</t>
  </si>
  <si>
    <t>Estado de Flujos de Efectivo (Metodo Indirecto)</t>
  </si>
  <si>
    <t>Ingresar los monto actuales y comparativos del Estado Financiero (Metodo Indirecto)</t>
  </si>
  <si>
    <t>CP</t>
  </si>
  <si>
    <t>Estado de Cambios en el Patrimonio</t>
  </si>
  <si>
    <t>3.</t>
  </si>
  <si>
    <t xml:space="preserve">La columna de "notas" será llenada indicando el numero de la nota que se referencia en el archivos de Notas del Estado Financiero. Dicha refencia tendra como maximo 10 digitos. Ejemplos: 1-2; A,B,C-G; </t>
  </si>
  <si>
    <t>4.</t>
  </si>
  <si>
    <r>
      <t>Validar los datos observando en la hoja "</t>
    </r>
    <r>
      <rPr>
        <b/>
        <sz val="9"/>
        <rFont val="Arial"/>
        <family val="2"/>
      </rPr>
      <t>Valida</t>
    </r>
    <r>
      <rPr>
        <sz val="9"/>
        <rFont val="Arial"/>
        <family val="2"/>
      </rPr>
      <t>"  las celdas de Consistencia de cada Estado Financiero. Si existiera inconsistencias en algun Estado Financiero aparecerá el mensaje "</t>
    </r>
    <r>
      <rPr>
        <b/>
        <sz val="9"/>
        <color indexed="10"/>
        <rFont val="Arial"/>
        <family val="2"/>
      </rPr>
      <t>ERROR revise</t>
    </r>
    <r>
      <rPr>
        <sz val="9"/>
        <rFont val="Arial"/>
        <family val="2"/>
      </rPr>
      <t>", de lo contrario no se tendrá ningun mensaje.</t>
    </r>
  </si>
  <si>
    <t>5.</t>
  </si>
  <si>
    <r>
      <t>Grabe su datos</t>
    </r>
    <r>
      <rPr>
        <sz val="9"/>
        <rFont val="Arial"/>
        <family val="2"/>
      </rPr>
      <t xml:space="preserve"> (con cualquier nombre).</t>
    </r>
  </si>
  <si>
    <t>6.</t>
  </si>
  <si>
    <r>
      <t xml:space="preserve">Para iniciar la generación de archivos, ir a la hoja </t>
    </r>
    <r>
      <rPr>
        <b/>
        <sz val="9"/>
        <rFont val="Arial"/>
        <family val="2"/>
      </rPr>
      <t>Genera.</t>
    </r>
    <r>
      <rPr>
        <sz val="9"/>
        <rFont val="Arial"/>
        <family val="2"/>
      </rPr>
      <t xml:space="preserve"> Hacer click en el botón </t>
    </r>
    <r>
      <rPr>
        <b/>
        <sz val="9"/>
        <rFont val="Arial"/>
        <family val="2"/>
      </rPr>
      <t>Generar Archivos.</t>
    </r>
    <r>
      <rPr>
        <sz val="9"/>
        <rFont val="Arial"/>
        <family val="2"/>
      </rPr>
      <t xml:space="preserve"> Este botón iniciara el proceso de creación de los archivos de texto, esperar hasta que el archivo se cierre automáticamente, en ese momento habrá concluido el proceso.</t>
    </r>
  </si>
  <si>
    <t>7.</t>
  </si>
  <si>
    <r>
      <t xml:space="preserve">Revisar en el directorio </t>
    </r>
    <r>
      <rPr>
        <b/>
        <sz val="9"/>
        <rFont val="Arial"/>
        <family val="2"/>
      </rPr>
      <t>C:\EEFFTRIM\</t>
    </r>
    <r>
      <rPr>
        <sz val="9"/>
        <rFont val="Arial"/>
        <family val="2"/>
      </rPr>
      <t xml:space="preserve">  Verificar que el siguiente archivo haya sido creado:
- UNFxxxxxx.txt
Siendo: xxxxxx el RPJ de la empresa</t>
    </r>
  </si>
  <si>
    <t>Notas importantes:</t>
  </si>
  <si>
    <t>Verificar en su disco duro que exista la carpeta:</t>
  </si>
  <si>
    <t>C:\EEFFTRIM</t>
  </si>
  <si>
    <t>Luego de terminar de ingresar y validar los datos, generar los archivos TXT presionando el siguiente Botón:</t>
  </si>
  <si>
    <t>Consistencia de los Estados Financieros</t>
  </si>
  <si>
    <t>ESTADO DE SITUACION FINANCIERA</t>
  </si>
  <si>
    <r>
      <t xml:space="preserve">Total de Activos </t>
    </r>
    <r>
      <rPr>
        <b/>
        <sz val="8"/>
        <color indexed="18"/>
        <rFont val="Arial"/>
        <family val="2"/>
      </rPr>
      <t>IGUAL a:</t>
    </r>
  </si>
  <si>
    <t xml:space="preserve"> - Total Pasivo+Patrimonio</t>
  </si>
  <si>
    <t>Consistencia: ==&gt;</t>
  </si>
  <si>
    <t>ESTADO DE RESULTADOS</t>
  </si>
  <si>
    <t>Consistencia</t>
  </si>
  <si>
    <t>Rubros que deben ser POSITIVOS</t>
  </si>
  <si>
    <t>Rubros que deben ser NEGATIVOS</t>
  </si>
  <si>
    <r>
      <t xml:space="preserve">Ganancia (Pérdida) Neta del Ejercicio del Estado de Resultados </t>
    </r>
    <r>
      <rPr>
        <b/>
        <sz val="8"/>
        <color indexed="56"/>
        <rFont val="Arial"/>
        <family val="2"/>
      </rPr>
      <t>IGUAL A</t>
    </r>
  </si>
  <si>
    <t>Ganancia (Pérdida) Neta del Ejercicio del Estado de Resultados Integrales</t>
  </si>
  <si>
    <t>Consistencia :==&gt;</t>
  </si>
  <si>
    <r>
      <t xml:space="preserve">La información de Ganancia (pérdida) básica por acción </t>
    </r>
    <r>
      <rPr>
        <b/>
        <sz val="8"/>
        <color indexed="62"/>
        <rFont val="Arial"/>
        <family val="2"/>
      </rPr>
      <t>DEBEN registrarse con 3 decimales</t>
    </r>
  </si>
  <si>
    <r>
      <t xml:space="preserve">La información de Ganancia (pérdida) diluida por acción </t>
    </r>
    <r>
      <rPr>
        <b/>
        <sz val="8"/>
        <color indexed="62"/>
        <rFont val="Arial"/>
        <family val="2"/>
      </rPr>
      <t>DEBEN registrarse con 3 decimales</t>
    </r>
  </si>
  <si>
    <t>ESTADO DE  CAMBIOS EN EL PATRIMONIO</t>
  </si>
  <si>
    <r>
      <t xml:space="preserve">Saldos iniciales del Estado de Cambios del periodo actual </t>
    </r>
    <r>
      <rPr>
        <b/>
        <sz val="8"/>
        <color indexed="18"/>
        <rFont val="Arial"/>
        <family val="2"/>
      </rPr>
      <t>IGUALES a</t>
    </r>
    <r>
      <rPr>
        <b/>
        <sz val="8"/>
        <rFont val="Arial"/>
        <family val="2"/>
      </rPr>
      <t>:</t>
    </r>
  </si>
  <si>
    <t>Saldos del Estado de Situación Financiera del periodo anterior</t>
  </si>
  <si>
    <r>
      <t xml:space="preserve">Saldos finales del Estado de Cambios del periodo actual </t>
    </r>
    <r>
      <rPr>
        <b/>
        <sz val="8"/>
        <color indexed="18"/>
        <rFont val="Arial"/>
        <family val="2"/>
      </rPr>
      <t>IGUALES a</t>
    </r>
    <r>
      <rPr>
        <b/>
        <sz val="8"/>
        <rFont val="Arial"/>
        <family val="2"/>
      </rPr>
      <t>:</t>
    </r>
  </si>
  <si>
    <t>Saldos del Estado de Situación Financiera del periodo actual</t>
  </si>
  <si>
    <r>
      <t xml:space="preserve">Ganancia (Pérdida) Neta del Ejercicio del Estado de Cambios </t>
    </r>
    <r>
      <rPr>
        <b/>
        <sz val="8"/>
        <color indexed="18"/>
        <rFont val="Arial"/>
        <family val="2"/>
      </rPr>
      <t>IGUAL a</t>
    </r>
    <r>
      <rPr>
        <b/>
        <sz val="8"/>
        <rFont val="Arial"/>
        <family val="2"/>
      </rPr>
      <t>:</t>
    </r>
  </si>
  <si>
    <t>Ganancia (Pérdida) Neta del Ejercicio del Estado de Resultados</t>
  </si>
  <si>
    <r>
      <t xml:space="preserve">Resultado Integral Total del Ejercicio del Estado de Cambios </t>
    </r>
    <r>
      <rPr>
        <b/>
        <sz val="8"/>
        <color indexed="18"/>
        <rFont val="Arial"/>
        <family val="2"/>
      </rPr>
      <t>IGUAL a</t>
    </r>
    <r>
      <rPr>
        <b/>
        <sz val="8"/>
        <rFont val="Arial"/>
        <family val="2"/>
      </rPr>
      <t>:</t>
    </r>
  </si>
  <si>
    <r>
      <t xml:space="preserve">Otro Resultado Integral del Estado de Cambios </t>
    </r>
    <r>
      <rPr>
        <b/>
        <sz val="8"/>
        <color indexed="18"/>
        <rFont val="Arial"/>
        <family val="2"/>
      </rPr>
      <t>IGUAL a</t>
    </r>
    <r>
      <rPr>
        <b/>
        <sz val="8"/>
        <rFont val="Arial"/>
        <family val="2"/>
      </rPr>
      <t>:</t>
    </r>
  </si>
  <si>
    <t>Resultado Integral Total del Ejercicio del Estado de Resultados Integrales</t>
  </si>
  <si>
    <t>Otro Resultado Integral del Estado de Resultados Integrales</t>
  </si>
  <si>
    <r>
      <t xml:space="preserve">Ganancia (Pérdida) Neta del Ejercicio Atribuible a los Propietarios de la Controladora del Estado de Cambios </t>
    </r>
    <r>
      <rPr>
        <b/>
        <sz val="8"/>
        <color indexed="18"/>
        <rFont val="Arial"/>
        <family val="2"/>
      </rPr>
      <t>IGUAL a</t>
    </r>
    <r>
      <rPr>
        <b/>
        <sz val="8"/>
        <rFont val="Arial"/>
        <family val="2"/>
      </rPr>
      <t>:</t>
    </r>
  </si>
  <si>
    <r>
      <t xml:space="preserve">Resultado  Integral Total del Ejercicio, neto del Impuesto a las Ganancias del Estado de Resultados Integrales </t>
    </r>
    <r>
      <rPr>
        <b/>
        <sz val="8"/>
        <color indexed="18"/>
        <rFont val="Arial"/>
        <family val="2"/>
      </rPr>
      <t>IGUAL a</t>
    </r>
    <r>
      <rPr>
        <b/>
        <sz val="8"/>
        <rFont val="Arial"/>
        <family val="2"/>
      </rPr>
      <t>:</t>
    </r>
  </si>
  <si>
    <t>Ganancia (Pérdida) Neta del Ejercicio Atribuible a los Propietarios de la Controladora del Estado de Resultados</t>
  </si>
  <si>
    <t>Resultado  Integral Total del Ejercicio, neto del Estado de Resultados Integrales</t>
  </si>
  <si>
    <r>
      <t xml:space="preserve">Ganancia (Pérdida) Neta del Ejercicio Atribuible a las Participaciones no Controladoras del Estado de Cambios </t>
    </r>
    <r>
      <rPr>
        <b/>
        <sz val="8"/>
        <color indexed="18"/>
        <rFont val="Arial"/>
        <family val="2"/>
      </rPr>
      <t>IGUAL a</t>
    </r>
    <r>
      <rPr>
        <b/>
        <sz val="8"/>
        <rFont val="Arial"/>
        <family val="2"/>
      </rPr>
      <t>:</t>
    </r>
  </si>
  <si>
    <t>Ganancia (Pérdida) Neta del Ejercicio Atribuible a las Participaciones no Controladoras del Estado de Resultados</t>
  </si>
  <si>
    <t>ESTADO DE FLUJOS DE EFECTIVO
Método Directo</t>
  </si>
  <si>
    <t>ESTADO DE FLUJOS DE EFECTIVO
Método Indirecto</t>
  </si>
  <si>
    <r>
      <t xml:space="preserve">El saldo de efectivo y equivalentes al efectivo al Inicio del Ejercicio del periodo actual </t>
    </r>
    <r>
      <rPr>
        <b/>
        <sz val="8"/>
        <color indexed="56"/>
        <rFont val="Arial"/>
        <family val="2"/>
      </rPr>
      <t>IGUAL a:</t>
    </r>
  </si>
  <si>
    <r>
      <t>Ganancia (Pérdida) Neta del Ejercicio del Estado de Flujo de Efectivo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>IGUAL a:</t>
    </r>
  </si>
  <si>
    <t>El saldo de efectivo y equivalentes al efectivo del Estado de Situación Financiera comparativo</t>
  </si>
  <si>
    <r>
      <t>El saldo Efectivo y Equivalentes al Efectivo al finalizar el Ejercicio del periodo actual</t>
    </r>
    <r>
      <rPr>
        <b/>
        <sz val="8"/>
        <rFont val="Arial"/>
        <family val="2"/>
      </rPr>
      <t xml:space="preserve"> </t>
    </r>
    <r>
      <rPr>
        <b/>
        <sz val="8"/>
        <color indexed="56"/>
        <rFont val="Arial"/>
        <family val="2"/>
      </rPr>
      <t>IGUAL a:</t>
    </r>
  </si>
  <si>
    <r>
      <t>El saldo de efectivo y equivalentes al efectivo al Inicio del Ejercicio del periodo actual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>IGUAL a:</t>
    </r>
  </si>
  <si>
    <t>El saldo de efectivo y equivalentes al efectivo del Estado de Situación Financiera actual</t>
  </si>
  <si>
    <t xml:space="preserve">Estado de Cambios en el Patrimonio </t>
  </si>
  <si>
    <t>Acciones Propias en Cartera</t>
  </si>
  <si>
    <t>Otras Reservas de Capital</t>
  </si>
  <si>
    <t>Otras Reservas de Patrimonio</t>
  </si>
  <si>
    <t>Patrimonio Atribuible a los Propietarios de la Controladora</t>
  </si>
  <si>
    <t xml:space="preserve">Participaciones  no Controladoras </t>
  </si>
  <si>
    <t>Total Patrimonio</t>
  </si>
  <si>
    <t>Coberturas de Flujos de Efectivo</t>
  </si>
  <si>
    <t>Coberturas de inversión neta de negocios en el extranjero</t>
  </si>
  <si>
    <t>Inversiones en instrumentos de patrimonio medidos al valor razonable</t>
  </si>
  <si>
    <t>Diferencias de Cambio por Conversión de Operaciones en el Extranjero</t>
  </si>
  <si>
    <t>Activos no corrientes o grupos de activos mantenidos para la venta</t>
  </si>
  <si>
    <t>Participación en otro resultado integral de asociadas y negocios conjuntos contabilizados por el método de participación</t>
  </si>
  <si>
    <t>Superávit de Revaluación</t>
  </si>
  <si>
    <t>Ganancia (perdida) actuariales en plan de beneficios definidos</t>
  </si>
  <si>
    <t>Cambios en el valor razonable de pasivos financieros atribuibles a cambios en el riesgo de crédito del pasivo</t>
  </si>
  <si>
    <t>Subtotal</t>
  </si>
  <si>
    <t>4D0101</t>
  </si>
  <si>
    <t>4D0126</t>
  </si>
  <si>
    <t xml:space="preserve">      Cambios en Políticas Contables </t>
  </si>
  <si>
    <t>4D0127</t>
  </si>
  <si>
    <t xml:space="preserve">      Corrección de Errores</t>
  </si>
  <si>
    <t>4D0128</t>
  </si>
  <si>
    <t>Saldo Inicial Reexpresado</t>
  </si>
  <si>
    <t>Cambios en Patrimonio:</t>
  </si>
  <si>
    <t>Resultado Integral:</t>
  </si>
  <si>
    <t>4D0129</t>
  </si>
  <si>
    <t xml:space="preserve">      Ganancia (Pérdida) Neta del Ejercicio</t>
  </si>
  <si>
    <t>4D0130</t>
  </si>
  <si>
    <t xml:space="preserve">      Otro Resultado Integral</t>
  </si>
  <si>
    <t>4D0131</t>
  </si>
  <si>
    <t>8.</t>
  </si>
  <si>
    <t xml:space="preserve">      Resultado Integral Total del Ejercicio</t>
  </si>
  <si>
    <t>4D0104</t>
  </si>
  <si>
    <t>9.</t>
  </si>
  <si>
    <t>Dividendos en Efectivo Declarados</t>
  </si>
  <si>
    <t>4D0105</t>
  </si>
  <si>
    <t>10.</t>
  </si>
  <si>
    <t>Emisión (reducción) de patrimonio</t>
  </si>
  <si>
    <t>4D0132</t>
  </si>
  <si>
    <t>11.</t>
  </si>
  <si>
    <t>Reducción o Amortización de Acciones de Inversión</t>
  </si>
  <si>
    <t>4D0133</t>
  </si>
  <si>
    <t>12.</t>
  </si>
  <si>
    <t xml:space="preserve">Incremento (Disminución) por otras Aportaciones de los Propietarios </t>
  </si>
  <si>
    <t>4D0134</t>
  </si>
  <si>
    <t>13.</t>
  </si>
  <si>
    <t xml:space="preserve">Disminución (Incremento) por otras Distribuciones a los Propietarios </t>
  </si>
  <si>
    <t>4D0135</t>
  </si>
  <si>
    <t>14.</t>
  </si>
  <si>
    <t>Incremento (Disminución) por cambios en las participaciones de subsidiarias que no impliquen pérdida de control</t>
  </si>
  <si>
    <t>4D0114</t>
  </si>
  <si>
    <t>15.</t>
  </si>
  <si>
    <t>Incremento (disminución) por transacciones con acciones propias en cartera</t>
  </si>
  <si>
    <t>4D0112</t>
  </si>
  <si>
    <t>16.</t>
  </si>
  <si>
    <t>Incremento (Disminución) por Transferencia y Otros Cambios de patrimonio</t>
  </si>
  <si>
    <t>4D0136</t>
  </si>
  <si>
    <t>Total incremento (disminución) en el patrimonio</t>
  </si>
  <si>
    <t>4D01ST</t>
  </si>
  <si>
    <t>4D0201</t>
  </si>
  <si>
    <t>4D0226</t>
  </si>
  <si>
    <t>4D0227</t>
  </si>
  <si>
    <t>4D0228</t>
  </si>
  <si>
    <t>4D0229</t>
  </si>
  <si>
    <t>4D0230</t>
  </si>
  <si>
    <t>4D0231</t>
  </si>
  <si>
    <t>4D0204</t>
  </si>
  <si>
    <t>4D0205</t>
  </si>
  <si>
    <t>4D0232</t>
  </si>
  <si>
    <t>4D0233</t>
  </si>
  <si>
    <t>4D0234</t>
  </si>
  <si>
    <t>4D0235</t>
  </si>
  <si>
    <t>4D0214</t>
  </si>
  <si>
    <t>4D0212</t>
  </si>
  <si>
    <t>4D0236</t>
  </si>
  <si>
    <t>4D02ST</t>
  </si>
  <si>
    <t>Estado de Flujos de Efectivo</t>
  </si>
  <si>
    <t>Notas</t>
  </si>
  <si>
    <t>Flujos de efectivo de actividad de operación</t>
  </si>
  <si>
    <t>3D05ST</t>
  </si>
  <si>
    <t>Ganancia (Pérdida) Neta del Ejercicio</t>
  </si>
  <si>
    <t>Ajustes para Conciliar con la Ganancia (Pérdida) Neta del Ejercicio con el Efectivo proveniente de las Actividades de Operación por:</t>
  </si>
  <si>
    <t>3D0611</t>
  </si>
  <si>
    <t>Gasto por Intereses</t>
  </si>
  <si>
    <t>3D0627</t>
  </si>
  <si>
    <t>Ingreso por Intereses</t>
  </si>
  <si>
    <t>3D0628</t>
  </si>
  <si>
    <t>Ingreso por Dividendos</t>
  </si>
  <si>
    <t>3D0629</t>
  </si>
  <si>
    <t>Pérdida (Ganancia) por Diferencias de Cambio no realizadas</t>
  </si>
  <si>
    <t>3D0620</t>
  </si>
  <si>
    <t>Gasto por Impuestos a las Ganancias</t>
  </si>
  <si>
    <t>3D0619</t>
  </si>
  <si>
    <t>Ganancias (pérdidas) no distribuidas de asociadas</t>
  </si>
  <si>
    <t xml:space="preserve">Ajustes No Monetarios: </t>
  </si>
  <si>
    <t>3D0610</t>
  </si>
  <si>
    <t xml:space="preserve">Pérdidas por Deterioro de Valor (Reversiones de Pérdidas por Deterioro de Valor) reconocidas en el Resultado del Ejercicio  </t>
  </si>
  <si>
    <t>3D0602</t>
  </si>
  <si>
    <t>Depreciación,  Amortización y Agotamiento</t>
  </si>
  <si>
    <t>3D0631</t>
  </si>
  <si>
    <t>Pérdidas  (Ganancias) por Valor Razonable</t>
  </si>
  <si>
    <t>3D0632</t>
  </si>
  <si>
    <t>Pérdida (Ganancias) por la Disposición de Activos no Corrientes Mantenidas para la Venta</t>
  </si>
  <si>
    <t>3D0634</t>
  </si>
  <si>
    <t>Diferencia entre el importe en libros de los activos distribuidos y el importe en libros del dividendo a pagar</t>
  </si>
  <si>
    <t>3D0635</t>
  </si>
  <si>
    <t>Pérdida (Ganancia) en Venta de Propiedades de Inversión</t>
  </si>
  <si>
    <t>3D0605</t>
  </si>
  <si>
    <t>Pérdida (Ganancia) en Venta de Propiedades, Planta y Equipo</t>
  </si>
  <si>
    <t>3D0618</t>
  </si>
  <si>
    <t>Pérdida (Ganancia) en Venta de Activos Intangibles</t>
  </si>
  <si>
    <t>3D0608</t>
  </si>
  <si>
    <t>Otros ajustes para conciliar la ganancia (pérdida) del ejercicio</t>
  </si>
  <si>
    <t>CARGOS Y ABONOS POR CAMBIOS NETOS EN LOS ACTIVOS Y PASIVOS</t>
  </si>
  <si>
    <t>3D0835</t>
  </si>
  <si>
    <t>(Aumento) disminución de cuentas por cobrar comerciales y otras cuentas por cobrar</t>
  </si>
  <si>
    <t>3D0804</t>
  </si>
  <si>
    <t>(Aumento) Disminución en Inventarios</t>
  </si>
  <si>
    <t>3D0813</t>
  </si>
  <si>
    <t>(Aumento) Disminución en Activos Biológicos</t>
  </si>
  <si>
    <t>3D0818</t>
  </si>
  <si>
    <t>(Aumento) Disminución de otros activos no financieros</t>
  </si>
  <si>
    <t>3D0833</t>
  </si>
  <si>
    <t>Aumento (disminución) de cuentas por pagar comerciales y otras cuentas por pagar</t>
  </si>
  <si>
    <t>3D0829</t>
  </si>
  <si>
    <t>Aumento (Disminución) de Provisión por Beneficios a los Empleados</t>
  </si>
  <si>
    <t>3D0815</t>
  </si>
  <si>
    <t>Aumento (Disminución) de Otras Provisiones</t>
  </si>
  <si>
    <t>3D0830</t>
  </si>
  <si>
    <t>Total de ajustes por conciliación de ganancias (pérdidas)</t>
  </si>
  <si>
    <t>3D0121</t>
  </si>
  <si>
    <t>Flujos de efectivo y equivalente al efectivo procedente de (utilizados en) operaciones</t>
  </si>
  <si>
    <t>3D0103</t>
  </si>
  <si>
    <t>Intereses recibidos (no incluidos en la Actividad de Inversión)</t>
  </si>
  <si>
    <t>3D0107</t>
  </si>
  <si>
    <t>Intereses pagados (no incluidos en la Actividad de Financiación)</t>
  </si>
  <si>
    <t>3D0111</t>
  </si>
  <si>
    <t>Dividendos Recibidos (no incluidos en la Actividad de Inversión)</t>
  </si>
  <si>
    <t>3D0116</t>
  </si>
  <si>
    <t>Dividendos pagados (no incluidos en la Actividad de Financiación)</t>
  </si>
  <si>
    <t>3D0120</t>
  </si>
  <si>
    <t>Impuestos a las ganancias (pagados) reembolsados</t>
  </si>
  <si>
    <t>3D01ST</t>
  </si>
  <si>
    <t>Flujos de Efectivo y Equivalente al Efectivo Procedente de (Utilizados en) Actividades de Operación</t>
  </si>
  <si>
    <t>Flujos de efectivo de actividad de inversión</t>
  </si>
  <si>
    <t>Clases de cobros en efectivo por actividades de inversión</t>
  </si>
  <si>
    <t>3D0220</t>
  </si>
  <si>
    <t>Reembolso de Adelantos de Prestamos y Préstamos Concedidos a Terceros</t>
  </si>
  <si>
    <t>3D0218</t>
  </si>
  <si>
    <t>Pérdida de control de subsidiarias u otros negocios, clasificados como actividad de inversión</t>
  </si>
  <si>
    <t>3D0201</t>
  </si>
  <si>
    <t>Venta de  Instrumentos Financieros de Patrimonio o Deuda de Otras Entidades</t>
  </si>
  <si>
    <t>3D0221</t>
  </si>
  <si>
    <t>Contratos Derivados (futuro, a término, opciones)</t>
  </si>
  <si>
    <t>3D0222</t>
  </si>
  <si>
    <t>Venta  de Participaciones en Negocios Conjuntos, Neto del Efectivo Desapropiado</t>
  </si>
  <si>
    <t>3D0202</t>
  </si>
  <si>
    <t>Venta de Propiedades, Planta y Equipo</t>
  </si>
  <si>
    <t>3D0203</t>
  </si>
  <si>
    <t>Venta de Activos Intangibles</t>
  </si>
  <si>
    <t>3D0223</t>
  </si>
  <si>
    <t>Venta de Otros Activos de largo plazo</t>
  </si>
  <si>
    <t>3D0231</t>
  </si>
  <si>
    <t>Subvenciones del gobierno</t>
  </si>
  <si>
    <t>3D0210</t>
  </si>
  <si>
    <t>Intereses Recibidos</t>
  </si>
  <si>
    <t>3D0211</t>
  </si>
  <si>
    <t>Dividendos Recibidos</t>
  </si>
  <si>
    <t>Clases de pagos en efectivo por actividades de inversión</t>
  </si>
  <si>
    <t>3D0225</t>
  </si>
  <si>
    <t>Anticipos y Prestamos Concedidos a Terceros</t>
  </si>
  <si>
    <t>3D0232</t>
  </si>
  <si>
    <t>Obtener el control de subsidiarias u otros negocios</t>
  </si>
  <si>
    <t>3D0205</t>
  </si>
  <si>
    <t>Compra de Instrumentos Financieros de Patrimonio o Deuda de Otras Entidades</t>
  </si>
  <si>
    <t>3D0226</t>
  </si>
  <si>
    <t>3D0219</t>
  </si>
  <si>
    <t>Compra de Subsidiarias, Neto del Efectivo Adquirido</t>
  </si>
  <si>
    <t>3D0227</t>
  </si>
  <si>
    <t>Compra de Participaciones en Negocios Conjuntos,  Neto del Efectivo Adquirido</t>
  </si>
  <si>
    <t>3D0206</t>
  </si>
  <si>
    <t>Compra de Propiedades, Planta  y Equipo</t>
  </si>
  <si>
    <t>3D0207</t>
  </si>
  <si>
    <t xml:space="preserve">Compra de Activos Intangibles </t>
  </si>
  <si>
    <t>3D0229</t>
  </si>
  <si>
    <t>Compra de Otros Activos de largo plazo</t>
  </si>
  <si>
    <t>3D0233</t>
  </si>
  <si>
    <t>3D0234</t>
  </si>
  <si>
    <t xml:space="preserve">Otros cobros (pagos) de efectivo relativos a la actividad de inversión    </t>
  </si>
  <si>
    <t>3D02ST</t>
  </si>
  <si>
    <t>Flujos de Efectivo y Equivalente al Efectivo Procedente de (Utilizados en) Actividades de Inversión</t>
  </si>
  <si>
    <t>Flujos de efectivo de actividad de financiación</t>
  </si>
  <si>
    <t>Clases de cobros en efectivo por actividades de financiación:</t>
  </si>
  <si>
    <t>3D0325</t>
  </si>
  <si>
    <t xml:space="preserve">Obtención de Préstamos </t>
  </si>
  <si>
    <t>3D0326</t>
  </si>
  <si>
    <t>Cambios en las participaciones en la propiedad de subsidiarias que no resultan en pérdida de control</t>
  </si>
  <si>
    <t>3D0327</t>
  </si>
  <si>
    <t xml:space="preserve">Emisión de Acciones </t>
  </si>
  <si>
    <t>3D0328</t>
  </si>
  <si>
    <t xml:space="preserve">Emisión de  Otros Instrumentos de Patrimonio </t>
  </si>
  <si>
    <t>3D0329</t>
  </si>
  <si>
    <t>Clases de pagos en efectivo por actividades de financiación:</t>
  </si>
  <si>
    <t>3D0330</t>
  </si>
  <si>
    <t xml:space="preserve">Amortización o pago de Préstamos </t>
  </si>
  <si>
    <t>3D0322</t>
  </si>
  <si>
    <t>Pasivos por Arrendamiento Financiero</t>
  </si>
  <si>
    <t>3D0331</t>
  </si>
  <si>
    <t>3D0310</t>
  </si>
  <si>
    <t>Recompra o Rescate de Acciones de la Entidad (Acciones en Cartera)</t>
  </si>
  <si>
    <t>3D0323</t>
  </si>
  <si>
    <t>Adquisición de Otras Participaciones en el Patrimonio</t>
  </si>
  <si>
    <t>3D0311</t>
  </si>
  <si>
    <t>Intereses pagados</t>
  </si>
  <si>
    <t>3D0305</t>
  </si>
  <si>
    <t>Dividendos pagados</t>
  </si>
  <si>
    <t>3D0332</t>
  </si>
  <si>
    <t>3D0333</t>
  </si>
  <si>
    <t xml:space="preserve">Otros cobros (pagos) de efectivo relativos a la actividad de financiación  </t>
  </si>
  <si>
    <t>3D03ST</t>
  </si>
  <si>
    <t>Flujos de Efectivo y Equivalente al Efectivo Procedente de (Utilizados en) Actividades de Financiación</t>
  </si>
  <si>
    <t>3D0401</t>
  </si>
  <si>
    <t>Aumento (Disminución) Neto de Efectivo y Equivalente al Efectivo, antes de las Variaciones en las Tasas de Cambio</t>
  </si>
  <si>
    <t>3D0404</t>
  </si>
  <si>
    <t>Efectos de las Variaciones en las Tasas de Cambio sobre el Efectivo y Equivalentes al Efectivo</t>
  </si>
  <si>
    <t>3D0405</t>
  </si>
  <si>
    <t>Aumento (Disminución) Neto de Efectivo y Equivalente al Efectivo</t>
  </si>
  <si>
    <t>3D0402</t>
  </si>
  <si>
    <t>Efectivo y Equivalente al Efectivo al Inicio del Ejercicio</t>
  </si>
  <si>
    <t>3D04ST</t>
  </si>
  <si>
    <t>Efectivo y Equivalente al Efectivo al Finalizar el Ejercicio</t>
  </si>
  <si>
    <t>Método Directo</t>
  </si>
  <si>
    <t>Clases de cobros en efectivo por actividades de operación</t>
  </si>
  <si>
    <t>3D0101</t>
  </si>
  <si>
    <t xml:space="preserve">Venta de Bienes y Prestación de Servicios </t>
  </si>
  <si>
    <t>3D0112</t>
  </si>
  <si>
    <t xml:space="preserve">Regalías, cuotas,  comisiones, otros ingresos de actividades ordinarias </t>
  </si>
  <si>
    <t>3D0110</t>
  </si>
  <si>
    <t>Contratos mantenidos con propósito de intermediación o para negociar</t>
  </si>
  <si>
    <t>3D0117</t>
  </si>
  <si>
    <t>Arredamiento y posterior venta de esos activos</t>
  </si>
  <si>
    <t>3D0104</t>
  </si>
  <si>
    <t>Otros cobros de efectivo relativos a la actividad de operación</t>
  </si>
  <si>
    <t>Clases de pagos en efectivo por actividades de operación</t>
  </si>
  <si>
    <t>3D0109</t>
  </si>
  <si>
    <t>Proveedores de Bienes y Servicios</t>
  </si>
  <si>
    <t>3D0118</t>
  </si>
  <si>
    <t>3D0105</t>
  </si>
  <si>
    <t>Pagos a y por cuenta de los empleados</t>
  </si>
  <si>
    <t>3D0119</t>
  </si>
  <si>
    <t>Elaboración o adquisición de activos para arrendar y otros mantenidos para la venta</t>
  </si>
  <si>
    <t>3D0108</t>
  </si>
  <si>
    <t>Otros Pagos de Efectivo Relativos a la Actividad  de Operación</t>
  </si>
  <si>
    <t>Dividendos pagados(no incluidos en la Actividad de Financiación)</t>
  </si>
  <si>
    <t>3D0122</t>
  </si>
  <si>
    <t>Otros cobros (pagos) de efectivo</t>
  </si>
  <si>
    <t>Pérdida de control de subsidiarias u otros negocios</t>
  </si>
  <si>
    <t>5D0101</t>
  </si>
  <si>
    <t>Ganancia (Pérdida)  Neta del Ejercicio</t>
  </si>
  <si>
    <t>Componentes de Otro Resultado Integral:</t>
  </si>
  <si>
    <t>5D0103</t>
  </si>
  <si>
    <t>Variación Neta por Coberturas del Flujo de Efectivo</t>
  </si>
  <si>
    <t>5D0109</t>
  </si>
  <si>
    <t xml:space="preserve">Coberturas de inversión neta de negocios en el extranjero </t>
  </si>
  <si>
    <t>5D0104</t>
  </si>
  <si>
    <t>Ganancias (Pérdidas) de Inversiones en Instrumentos de Patrimonio al valor razonable</t>
  </si>
  <si>
    <t>5D0105</t>
  </si>
  <si>
    <t>Diferencia de Cambio  por Conversión de Operaciones en el Extranjero</t>
  </si>
  <si>
    <t>5D0110</t>
  </si>
  <si>
    <t xml:space="preserve">Variación neta de activos no corrientes o grupos de activos mantenidos para la venta </t>
  </si>
  <si>
    <t>5D0106</t>
  </si>
  <si>
    <t>5D0107</t>
  </si>
  <si>
    <t xml:space="preserve">Superávit de Revaluación </t>
  </si>
  <si>
    <t>5D0111</t>
  </si>
  <si>
    <t>Ganancia (pérdida) actuariales en plan de beneficios definidos</t>
  </si>
  <si>
    <t>5D0112</t>
  </si>
  <si>
    <t>5D01ST</t>
  </si>
  <si>
    <t>Otro Resultado Integral antes de Impuestos</t>
  </si>
  <si>
    <t>Impuesto  a las Ganancias relacionado con Componentes de Otro Resultado Integral</t>
  </si>
  <si>
    <t>5D0202</t>
  </si>
  <si>
    <t>5D0208</t>
  </si>
  <si>
    <t>5D0203</t>
  </si>
  <si>
    <t>5D0204</t>
  </si>
  <si>
    <t>5D0209</t>
  </si>
  <si>
    <t>5D0205</t>
  </si>
  <si>
    <t>5D0206</t>
  </si>
  <si>
    <t>5D0210</t>
  </si>
  <si>
    <t>5D0211</t>
  </si>
  <si>
    <t>5D02ST</t>
  </si>
  <si>
    <t>Suma de Impuestos a las Ganancias Relacionados con Componentes de Otro Resultado Integral</t>
  </si>
  <si>
    <t>5D03ST</t>
  </si>
  <si>
    <t>Otros Resultado Integral</t>
  </si>
  <si>
    <t>5D04ST</t>
  </si>
  <si>
    <t>Resultado  Integral Total del Ejercicio, neto del Impuesto a las Ganancias</t>
  </si>
  <si>
    <t>Resultado Integral  Atribuible a:</t>
  </si>
  <si>
    <t>5D0301</t>
  </si>
  <si>
    <t>Propietarios de la Controladora</t>
  </si>
  <si>
    <t>5D0302</t>
  </si>
  <si>
    <t>Participaciones no Controladoras</t>
  </si>
  <si>
    <t>5D05ST</t>
  </si>
  <si>
    <t>Resultado  Integral Total del Ejercicio, neto</t>
  </si>
  <si>
    <t>2D01ST</t>
  </si>
  <si>
    <t>Ingresos de actividades ordinarias</t>
  </si>
  <si>
    <t>2D0201</t>
  </si>
  <si>
    <t xml:space="preserve">Costo de Ventas </t>
  </si>
  <si>
    <t>2D02ST</t>
  </si>
  <si>
    <t>Ganancia (Pérdida) Bruta</t>
  </si>
  <si>
    <t>2D0302</t>
  </si>
  <si>
    <t>Gastos de Ventas y Distribución</t>
  </si>
  <si>
    <t>2D0301</t>
  </si>
  <si>
    <t>Gastos de Administración</t>
  </si>
  <si>
    <t>2D0407</t>
  </si>
  <si>
    <t>Ganancia (Pérdida) de la baja en Activos Financieros medidos al Costo Amortizado</t>
  </si>
  <si>
    <t>2D0403</t>
  </si>
  <si>
    <t>Otros Ingresos Operativos</t>
  </si>
  <si>
    <t>2D0404</t>
  </si>
  <si>
    <t>Otros Gastos Operativos</t>
  </si>
  <si>
    <t>2D0412</t>
  </si>
  <si>
    <t>Otras ganancias (pérdidas)</t>
  </si>
  <si>
    <t>2D03ST</t>
  </si>
  <si>
    <t>Ganancia (Pérdida) por actividades de operación</t>
  </si>
  <si>
    <t>2D0401</t>
  </si>
  <si>
    <t>Ingresos Financieros</t>
  </si>
  <si>
    <t>2D0402</t>
  </si>
  <si>
    <t>Gastos Financieros</t>
  </si>
  <si>
    <t>2D0410</t>
  </si>
  <si>
    <t>Diferencias de Cambio neto</t>
  </si>
  <si>
    <t>2D0406</t>
  </si>
  <si>
    <t xml:space="preserve">Participación en los Resultados Netos de Asociadas y Negocios Conjuntos Contabilizados por el Método de la Participación </t>
  </si>
  <si>
    <t>2D0411</t>
  </si>
  <si>
    <t>Ganancias (Pérdidas) que surgen de la Diferencia entre el Valor Libro Anterior y el Valor Justo de Activos Financieros Reclasificados Medidos a Valor Razonable</t>
  </si>
  <si>
    <t>2D0413</t>
  </si>
  <si>
    <t>2D04ST</t>
  </si>
  <si>
    <t>Resultado antes de Impuesto a las Ganancias</t>
  </si>
  <si>
    <t>2D0502</t>
  </si>
  <si>
    <t>Gasto por Impuesto a las Ganancias</t>
  </si>
  <si>
    <t>2D0503</t>
  </si>
  <si>
    <t>Ganancia (Pérdida) Neta de Operaciones  Continuadas</t>
  </si>
  <si>
    <t>2D0504</t>
  </si>
  <si>
    <t xml:space="preserve">Ganancia (pérdida)  procedente de operaciones discontinuadas, neta del impuesto a las ganancias </t>
  </si>
  <si>
    <t>2D07ST</t>
  </si>
  <si>
    <t>Ganancia (Pérdida) Neta atribuible a:</t>
  </si>
  <si>
    <t>2D0802</t>
  </si>
  <si>
    <t>2D0803</t>
  </si>
  <si>
    <t xml:space="preserve">Ganancias (Pérdida) por Acción: </t>
  </si>
  <si>
    <t xml:space="preserve">Ganancias (pérdida) básica por acción: </t>
  </si>
  <si>
    <t>2D0905</t>
  </si>
  <si>
    <t>Básica por acción ordinaria en operaciones continuadas</t>
  </si>
  <si>
    <t>2D0909</t>
  </si>
  <si>
    <t>Básica por acción ordinaria en operaciones discontinuadas</t>
  </si>
  <si>
    <t>2D0911</t>
  </si>
  <si>
    <t>Ganancias (pérdida) básica por acción ordinaria</t>
  </si>
  <si>
    <t>2D0906</t>
  </si>
  <si>
    <t>Básica por Acción de Inversión en Operaciones Continuadas</t>
  </si>
  <si>
    <t>2D0910</t>
  </si>
  <si>
    <t>Básica por Acción de Inversión en Operaciones Discontinuadas</t>
  </si>
  <si>
    <t>2D0912</t>
  </si>
  <si>
    <t>Ganancias (Pérdida) Básica por Acción Inversión</t>
  </si>
  <si>
    <t xml:space="preserve">Ganancias (pérdida) diluida por acción: </t>
  </si>
  <si>
    <t>2D0907</t>
  </si>
  <si>
    <t>Diluida por acción ordinaria en operaciones continuadas</t>
  </si>
  <si>
    <t>2D0913</t>
  </si>
  <si>
    <t>Diluida por acción ordinaria en operaciones discontinuadas</t>
  </si>
  <si>
    <t>2D0915</t>
  </si>
  <si>
    <t>Ganancias (pérdida) diluida por acción ordinaria</t>
  </si>
  <si>
    <t>2D0908</t>
  </si>
  <si>
    <t>Diluida por Acción de Inversión en Operaciones Continuadas</t>
  </si>
  <si>
    <t>2D0914</t>
  </si>
  <si>
    <t>Diluida por Acción de Inversión en Operaciones Discontinuadas</t>
  </si>
  <si>
    <t>2D0916</t>
  </si>
  <si>
    <t>Ganancias (Pérdida) Diluida por Acción Inversión</t>
  </si>
  <si>
    <t>Código</t>
  </si>
  <si>
    <t>Activos</t>
  </si>
  <si>
    <t>Pasivos y Patrimonio</t>
  </si>
  <si>
    <t>Activos Corrientes</t>
  </si>
  <si>
    <t>Pasivos Corrientes</t>
  </si>
  <si>
    <t>1D0109</t>
  </si>
  <si>
    <t>Efectivo y Equivalentes al Efectivo</t>
  </si>
  <si>
    <t xml:space="preserve">Otros Pasivos Financieros </t>
  </si>
  <si>
    <t>1D0309</t>
  </si>
  <si>
    <t>1D0114</t>
  </si>
  <si>
    <t>Otros Activos Financieros</t>
  </si>
  <si>
    <t xml:space="preserve">Cuentas por pagar comerciales y otras cuentas por pagar </t>
  </si>
  <si>
    <t>1D0316</t>
  </si>
  <si>
    <t>1D0121</t>
  </si>
  <si>
    <t>Cuentas por cobrar comerciales y otras cuentas por cobrar</t>
  </si>
  <si>
    <t xml:space="preserve">Cuentas por Pagar Comerciales </t>
  </si>
  <si>
    <t>1D0302</t>
  </si>
  <si>
    <t>1D0103</t>
  </si>
  <si>
    <t>Cuentas por Cobrar Comerciales (neto)</t>
  </si>
  <si>
    <t>Otras Cuentas por Pagar</t>
  </si>
  <si>
    <t>1D0304</t>
  </si>
  <si>
    <t>1D0105</t>
  </si>
  <si>
    <t>Otras Cuentas por Cobrar (neto)</t>
  </si>
  <si>
    <t>Cuentas por Pagar a Entidades Relacionadas</t>
  </si>
  <si>
    <t>1D0303</t>
  </si>
  <si>
    <t>1D0104</t>
  </si>
  <si>
    <t>Cuentas por Cobrar a Entidades Relacionadas</t>
  </si>
  <si>
    <t xml:space="preserve">Ingresos diferidos </t>
  </si>
  <si>
    <t>1D0317</t>
  </si>
  <si>
    <t>1D0107</t>
  </si>
  <si>
    <t>Anticipos</t>
  </si>
  <si>
    <t>Provisión por Beneficios a los Empleados</t>
  </si>
  <si>
    <t>1D0313</t>
  </si>
  <si>
    <t>1D0106</t>
  </si>
  <si>
    <t>Inventarios</t>
  </si>
  <si>
    <t xml:space="preserve">Otras provisiones </t>
  </si>
  <si>
    <t>1D0310</t>
  </si>
  <si>
    <t>1D0112</t>
  </si>
  <si>
    <t>Activos Biológicos</t>
  </si>
  <si>
    <t xml:space="preserve">Pasivos por Impuestos a las Ganancias </t>
  </si>
  <si>
    <t>1D0311</t>
  </si>
  <si>
    <t>1D0117</t>
  </si>
  <si>
    <t xml:space="preserve">Activos por Impuestos a las Ganancias </t>
  </si>
  <si>
    <t>Otros Pasivos no financieros</t>
  </si>
  <si>
    <t>1D0314</t>
  </si>
  <si>
    <t>1D0113</t>
  </si>
  <si>
    <t>Otros Activos no financieros</t>
  </si>
  <si>
    <t>Total de Pasivos Corrientes distintos de Pasivos incluidos en Grupos de Activos para su Disposición Clasificados como Mantenidos para la Venta</t>
  </si>
  <si>
    <t>1D0315</t>
  </si>
  <si>
    <t>1D0118</t>
  </si>
  <si>
    <t>Total Activos Corrientes Distintos de los Activos o Grupos de Activos para su Disposición Clasificados como Mantenidos para la Venta o para Distribuir a los Propietarios</t>
  </si>
  <si>
    <t>Pasivos incluidos en Grupos de Activos para su Disposición Clasificados como Mantenidos para la Venta</t>
  </si>
  <si>
    <t>1D0312</t>
  </si>
  <si>
    <t>1D0119</t>
  </si>
  <si>
    <t>Activos no Corrientes o Grupos de Activos para su Disposición Clasificados como Mantenidos para la Venta</t>
  </si>
  <si>
    <t>Total Pasivos Corrientes</t>
  </si>
  <si>
    <t>1D03ST</t>
  </si>
  <si>
    <t>1D0120</t>
  </si>
  <si>
    <t>Activos no Corrientes o Grupos de Activos para su Disposición Clasificados como Mantenidos para Distribuir a los Propietarios</t>
  </si>
  <si>
    <t>1D0115</t>
  </si>
  <si>
    <t>Activos no Corrientes o Grupos de Activos para su Disposición Clasificados como Mantenidos para la Venta o como Mantenidos para Distribuir a los Propietarios</t>
  </si>
  <si>
    <t>Pasivos No Corrientes</t>
  </si>
  <si>
    <t>1D01ST</t>
  </si>
  <si>
    <t>Total Activos Corrientes</t>
  </si>
  <si>
    <t>1D0401</t>
  </si>
  <si>
    <t>1D0411</t>
  </si>
  <si>
    <t>Activos No Corrientes</t>
  </si>
  <si>
    <t>1D0407</t>
  </si>
  <si>
    <t>1D0217</t>
  </si>
  <si>
    <t>1D0408</t>
  </si>
  <si>
    <t>1D0214</t>
  </si>
  <si>
    <t xml:space="preserve">Inversiones Contabilizadas Aplicando el Método de la Participación </t>
  </si>
  <si>
    <t>1D0402</t>
  </si>
  <si>
    <t>1D0219</t>
  </si>
  <si>
    <t>Ingresos Diferidos</t>
  </si>
  <si>
    <t>1D0403</t>
  </si>
  <si>
    <t>1D0201</t>
  </si>
  <si>
    <t>Cuentas por Cobrar Comerciales</t>
  </si>
  <si>
    <t>1D0409</t>
  </si>
  <si>
    <t>1D0203</t>
  </si>
  <si>
    <t>Otras Cuentas por Cobrar</t>
  </si>
  <si>
    <t>1D0406</t>
  </si>
  <si>
    <t>1D0202</t>
  </si>
  <si>
    <t>Pasivos por impuestos diferidos</t>
  </si>
  <si>
    <t>1D0404</t>
  </si>
  <si>
    <t>1D0220</t>
  </si>
  <si>
    <t>Otros pasivos no financieros</t>
  </si>
  <si>
    <t>1D0410</t>
  </si>
  <si>
    <t>1D0216</t>
  </si>
  <si>
    <t>Total Pasivos No Corrientes</t>
  </si>
  <si>
    <t>1D04ST</t>
  </si>
  <si>
    <t>1D0211</t>
  </si>
  <si>
    <t>Propiedades de Inversión</t>
  </si>
  <si>
    <t xml:space="preserve">Total Pasivos </t>
  </si>
  <si>
    <t>1D040T</t>
  </si>
  <si>
    <t>1D0205</t>
  </si>
  <si>
    <t>Propiedades, Planta y Equipo (neto)</t>
  </si>
  <si>
    <t>1D0206</t>
  </si>
  <si>
    <t>Activos  intangibles distintos  de la plusvalia</t>
  </si>
  <si>
    <t xml:space="preserve">Patrimonio </t>
  </si>
  <si>
    <t>1D0207</t>
  </si>
  <si>
    <t>Activos por impuestos diferidos</t>
  </si>
  <si>
    <t>Capital Emitido</t>
  </si>
  <si>
    <t>1D0701</t>
  </si>
  <si>
    <t>1D0212</t>
  </si>
  <si>
    <t>Plusvalía</t>
  </si>
  <si>
    <t>Primas de Emisión</t>
  </si>
  <si>
    <t>1D0702</t>
  </si>
  <si>
    <t>1D0208</t>
  </si>
  <si>
    <t>Acciones de Inversión</t>
  </si>
  <si>
    <t>1D0703</t>
  </si>
  <si>
    <t>1D02ST</t>
  </si>
  <si>
    <t>Total Activos No Corrientes</t>
  </si>
  <si>
    <t>1D0711</t>
  </si>
  <si>
    <t>1D0712</t>
  </si>
  <si>
    <t>Resultados Acumulados</t>
  </si>
  <si>
    <t>1D0707</t>
  </si>
  <si>
    <t>1D0708</t>
  </si>
  <si>
    <t>1D0710</t>
  </si>
  <si>
    <t>Participaciones No Controladoras</t>
  </si>
  <si>
    <t>1D0503</t>
  </si>
  <si>
    <t xml:space="preserve">Total Patrimonio </t>
  </si>
  <si>
    <t>1D07ST</t>
  </si>
  <si>
    <t>1D020T</t>
  </si>
  <si>
    <t>TOTAL DE ACTIVOS</t>
  </si>
  <si>
    <t>TOTAL PASIVO Y PATRIMONIO</t>
  </si>
  <si>
    <t>1D070T</t>
  </si>
  <si>
    <t>PLANTILLA DE INFORMACION FINANCIERA PARA EMPRESAS DEL
MERCADO ALTERNATIVO DE VALORES - MAV
SECTOR DIVERSAS: Semestral Consolidado</t>
  </si>
  <si>
    <t>DATOS GENERALES DE LA EMPRESA</t>
  </si>
  <si>
    <t>RPJ :</t>
  </si>
  <si>
    <t>Ingresar a 6 dígitos</t>
  </si>
  <si>
    <t>Ejercicio:</t>
  </si>
  <si>
    <t>2016</t>
  </si>
  <si>
    <t>Ingresar 4 dígitos como máximo</t>
  </si>
  <si>
    <t>Tipo de Información:</t>
  </si>
  <si>
    <t>SC</t>
  </si>
  <si>
    <r>
      <t>Ingresar SC</t>
    </r>
    <r>
      <rPr>
        <sz val="8"/>
        <color indexed="18"/>
        <rFont val="Arial"/>
        <family val="2"/>
      </rPr>
      <t xml:space="preserve"> (Semestral Consolidado)</t>
    </r>
  </si>
  <si>
    <t>Semestre</t>
  </si>
  <si>
    <t>Semestre 
Específico</t>
  </si>
  <si>
    <t>Periodo:</t>
  </si>
  <si>
    <t>Ingresar :
1 si es 1er semestre, 2 si es 2do semestre</t>
  </si>
  <si>
    <t>Denominación de la empresa:</t>
  </si>
  <si>
    <r>
      <t xml:space="preserve">Ingresar con letras </t>
    </r>
    <r>
      <rPr>
        <sz val="8"/>
        <color indexed="62"/>
        <rFont val="Arial"/>
        <family val="2"/>
      </rPr>
      <t>MAYÚSCULAS, sin tildes ni caracteres especiales (por ejemplo: "&amp;")</t>
    </r>
  </si>
  <si>
    <t>CIIU :</t>
  </si>
  <si>
    <t>Moneda</t>
  </si>
  <si>
    <t xml:space="preserve">Elegir la moneda </t>
  </si>
  <si>
    <t>Señalar que método utilizó para preparar el Estado de Flujos de Efectivo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</si>
</sst>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1"/>
      <color indexed="9"/>
      <name val="Czcionka tekstu podstawowego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8"/>
      <color indexed="56"/>
      <name val="Arial"/>
      <family val="2"/>
    </font>
    <font>
      <sz val="7"/>
      <name val="Arial Narrow"/>
      <family val="2"/>
    </font>
    <font>
      <sz val="9"/>
      <color indexed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u val="single"/>
      <sz val="10"/>
      <name val="Arial"/>
      <family val="2"/>
    </font>
    <font>
      <sz val="8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9"/>
      <name val="Calibri"/>
      <family val="2"/>
    </font>
    <font>
      <sz val="11"/>
      <color indexed="42"/>
      <name val="Calibri"/>
      <family val="2"/>
    </font>
    <font>
      <b/>
      <sz val="11"/>
      <color indexed="9"/>
      <name val="Arial"/>
      <family val="2"/>
    </font>
    <font>
      <sz val="7"/>
      <color indexed="9"/>
      <name val="Arial Narrow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Calibri"/>
      <family val="2"/>
    </font>
    <font>
      <b/>
      <sz val="8"/>
      <color rgb="FFFFFFFF"/>
      <name val="Calibri"/>
      <family val="2"/>
    </font>
    <font>
      <sz val="11"/>
      <color theme="6" tint="0.7999799847602844"/>
      <name val="Calibri"/>
      <family val="2"/>
    </font>
    <font>
      <b/>
      <sz val="11"/>
      <color theme="0"/>
      <name val="Arial"/>
      <family val="2"/>
    </font>
    <font>
      <sz val="11"/>
      <color theme="6" tint="0.5999900102615356"/>
      <name val="Calibri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7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4" fillId="30" borderId="1" applyNumberFormat="0" applyAlignment="0" applyProtection="0"/>
    <xf numFmtId="0" fontId="6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47">
    <xf numFmtId="0" fontId="0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left" vertical="top"/>
    </xf>
    <xf numFmtId="0" fontId="4" fillId="0" borderId="0" xfId="0" applyFont="1" applyAlignment="1" quotePrefix="1">
      <alignment horizontal="left" vertical="top"/>
    </xf>
    <xf numFmtId="0" fontId="7" fillId="4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38" fontId="7" fillId="0" borderId="10" xfId="0" applyNumberFormat="1" applyFont="1" applyBorder="1" applyAlignment="1">
      <alignment horizontal="right"/>
    </xf>
    <xf numFmtId="38" fontId="7" fillId="0" borderId="11" xfId="0" applyNumberFormat="1" applyFont="1" applyBorder="1" applyAlignment="1">
      <alignment horizontal="right"/>
    </xf>
    <xf numFmtId="0" fontId="14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15" fillId="4" borderId="0" xfId="0" applyFont="1" applyFill="1" applyBorder="1" applyAlignment="1">
      <alignment/>
    </xf>
    <xf numFmtId="0" fontId="12" fillId="4" borderId="0" xfId="0" applyFont="1" applyFill="1" applyBorder="1" applyAlignment="1">
      <alignment horizontal="left" indent="1"/>
    </xf>
    <xf numFmtId="37" fontId="7" fillId="0" borderId="10" xfId="0" applyNumberFormat="1" applyFont="1" applyBorder="1" applyAlignment="1">
      <alignment horizontal="right"/>
    </xf>
    <xf numFmtId="0" fontId="16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 indent="1"/>
    </xf>
    <xf numFmtId="0" fontId="12" fillId="4" borderId="0" xfId="0" applyFont="1" applyFill="1" applyBorder="1" applyAlignment="1">
      <alignment wrapText="1"/>
    </xf>
    <xf numFmtId="38" fontId="7" fillId="0" borderId="10" xfId="0" applyNumberFormat="1" applyFont="1" applyBorder="1" applyAlignment="1">
      <alignment/>
    </xf>
    <xf numFmtId="0" fontId="7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7" fillId="0" borderId="10" xfId="0" applyNumberFormat="1" applyFont="1" applyFill="1" applyBorder="1" applyAlignment="1" applyProtection="1">
      <alignment horizontal="right"/>
      <protection locked="0"/>
    </xf>
    <xf numFmtId="38" fontId="7" fillId="0" borderId="11" xfId="0" applyNumberFormat="1" applyFont="1" applyBorder="1" applyAlignment="1">
      <alignment/>
    </xf>
    <xf numFmtId="37" fontId="7" fillId="0" borderId="10" xfId="0" applyNumberFormat="1" applyFont="1" applyBorder="1" applyAlignment="1">
      <alignment/>
    </xf>
    <xf numFmtId="0" fontId="7" fillId="2" borderId="0" xfId="0" applyFont="1" applyFill="1" applyAlignment="1">
      <alignment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74" fillId="4" borderId="0" xfId="27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justify"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center"/>
    </xf>
    <xf numFmtId="38" fontId="7" fillId="0" borderId="10" xfId="0" applyNumberFormat="1" applyFont="1" applyFill="1" applyBorder="1" applyAlignment="1" applyProtection="1">
      <alignment horizontal="right" vertical="justify"/>
      <protection locked="0"/>
    </xf>
    <xf numFmtId="38" fontId="6" fillId="4" borderId="10" xfId="0" applyNumberFormat="1" applyFont="1" applyFill="1" applyBorder="1" applyAlignment="1">
      <alignment horizontal="right" vertical="justify"/>
    </xf>
    <xf numFmtId="0" fontId="0" fillId="0" borderId="0" xfId="0" applyAlignment="1">
      <alignment horizontal="justify" vertical="justify"/>
    </xf>
    <xf numFmtId="49" fontId="23" fillId="4" borderId="12" xfId="0" applyNumberFormat="1" applyFont="1" applyFill="1" applyBorder="1" applyAlignment="1">
      <alignment horizontal="left" vertical="top"/>
    </xf>
    <xf numFmtId="0" fontId="23" fillId="4" borderId="0" xfId="0" applyFont="1" applyFill="1" applyBorder="1" applyAlignment="1">
      <alignment vertical="top" wrapText="1"/>
    </xf>
    <xf numFmtId="0" fontId="0" fillId="0" borderId="0" xfId="0" applyBorder="1" applyAlignment="1">
      <alignment horizontal="justify" vertical="justify"/>
    </xf>
    <xf numFmtId="49" fontId="24" fillId="4" borderId="13" xfId="0" applyNumberFormat="1" applyFont="1" applyFill="1" applyBorder="1" applyAlignment="1">
      <alignment horizontal="left" vertical="top"/>
    </xf>
    <xf numFmtId="0" fontId="24" fillId="4" borderId="14" xfId="0" applyFont="1" applyFill="1" applyBorder="1" applyAlignment="1">
      <alignment vertical="top" wrapText="1"/>
    </xf>
    <xf numFmtId="0" fontId="4" fillId="0" borderId="0" xfId="0" applyFont="1" applyBorder="1" applyAlignment="1">
      <alignment horizontal="justify" vertical="justify"/>
    </xf>
    <xf numFmtId="0" fontId="4" fillId="0" borderId="0" xfId="0" applyFont="1" applyAlignment="1">
      <alignment horizontal="justify" vertical="justify"/>
    </xf>
    <xf numFmtId="49" fontId="24" fillId="4" borderId="12" xfId="0" applyNumberFormat="1" applyFont="1" applyFill="1" applyBorder="1" applyAlignment="1">
      <alignment horizontal="left" vertical="top"/>
    </xf>
    <xf numFmtId="0" fontId="24" fillId="4" borderId="0" xfId="0" applyFont="1" applyFill="1" applyBorder="1" applyAlignment="1">
      <alignment vertical="top" wrapText="1"/>
    </xf>
    <xf numFmtId="38" fontId="7" fillId="4" borderId="12" xfId="0" applyNumberFormat="1" applyFont="1" applyFill="1" applyBorder="1" applyAlignment="1">
      <alignment horizontal="right" vertical="justify"/>
    </xf>
    <xf numFmtId="38" fontId="7" fillId="4" borderId="0" xfId="0" applyNumberFormat="1" applyFont="1" applyFill="1" applyBorder="1" applyAlignment="1">
      <alignment horizontal="right" vertical="justify"/>
    </xf>
    <xf numFmtId="38" fontId="6" fillId="4" borderId="0" xfId="0" applyNumberFormat="1" applyFont="1" applyFill="1" applyBorder="1" applyAlignment="1">
      <alignment horizontal="right" vertical="justify"/>
    </xf>
    <xf numFmtId="38" fontId="6" fillId="4" borderId="15" xfId="0" applyNumberFormat="1" applyFont="1" applyFill="1" applyBorder="1" applyAlignment="1">
      <alignment horizontal="right" vertical="justify"/>
    </xf>
    <xf numFmtId="38" fontId="6" fillId="4" borderId="12" xfId="0" applyNumberFormat="1" applyFont="1" applyFill="1" applyBorder="1" applyAlignment="1">
      <alignment horizontal="right" vertical="justify"/>
    </xf>
    <xf numFmtId="38" fontId="6" fillId="0" borderId="0" xfId="0" applyNumberFormat="1" applyFont="1" applyBorder="1" applyAlignment="1">
      <alignment horizontal="right" vertical="justify"/>
    </xf>
    <xf numFmtId="0" fontId="23" fillId="4" borderId="0" xfId="0" applyFont="1" applyFill="1" applyBorder="1" applyAlignment="1">
      <alignment horizontal="justify" vertical="top"/>
    </xf>
    <xf numFmtId="3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8" fontId="7" fillId="0" borderId="11" xfId="0" applyNumberFormat="1" applyFont="1" applyFill="1" applyBorder="1" applyAlignment="1" applyProtection="1">
      <alignment horizontal="right" vertical="justify"/>
      <protection locked="0"/>
    </xf>
    <xf numFmtId="0" fontId="25" fillId="0" borderId="0" xfId="0" applyFont="1" applyAlignment="1">
      <alignment horizontal="right"/>
    </xf>
    <xf numFmtId="38" fontId="0" fillId="0" borderId="0" xfId="0" applyNumberFormat="1" applyAlignment="1">
      <alignment horizontal="right"/>
    </xf>
    <xf numFmtId="38" fontId="4" fillId="0" borderId="0" xfId="0" applyNumberFormat="1" applyFont="1" applyAlignment="1">
      <alignment horizontal="right"/>
    </xf>
    <xf numFmtId="38" fontId="0" fillId="0" borderId="0" xfId="0" applyNumberFormat="1" applyAlignment="1">
      <alignment horizontal="right" vertical="justify"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 horizontal="right"/>
    </xf>
    <xf numFmtId="0" fontId="25" fillId="0" borderId="0" xfId="0" applyFont="1" applyFill="1" applyAlignment="1">
      <alignment horizontal="right"/>
    </xf>
    <xf numFmtId="0" fontId="16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16" fillId="4" borderId="0" xfId="0" applyFont="1" applyFill="1" applyAlignment="1">
      <alignment horizontal="left" vertical="justify"/>
    </xf>
    <xf numFmtId="0" fontId="12" fillId="4" borderId="0" xfId="0" applyFont="1" applyFill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38" fontId="7" fillId="0" borderId="10" xfId="55" applyNumberFormat="1" applyFont="1" applyFill="1" applyBorder="1" applyProtection="1">
      <alignment/>
      <protection locked="0"/>
    </xf>
    <xf numFmtId="0" fontId="16" fillId="4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12" fillId="4" borderId="0" xfId="0" applyFont="1" applyFill="1" applyAlignment="1">
      <alignment horizontal="left" indent="1"/>
    </xf>
    <xf numFmtId="0" fontId="12" fillId="4" borderId="0" xfId="54" applyFont="1" applyFill="1" applyAlignment="1">
      <alignment horizontal="left" indent="1"/>
      <protection/>
    </xf>
    <xf numFmtId="0" fontId="12" fillId="4" borderId="0" xfId="0" applyFont="1" applyFill="1" applyAlignment="1">
      <alignment horizontal="left" wrapText="1" indent="1"/>
    </xf>
    <xf numFmtId="0" fontId="25" fillId="0" borderId="0" xfId="0" applyNumberFormat="1" applyFont="1" applyFill="1" applyAlignment="1">
      <alignment horizontal="right"/>
    </xf>
    <xf numFmtId="0" fontId="12" fillId="4" borderId="0" xfId="54" applyFont="1" applyFill="1" applyAlignment="1">
      <alignment horizontal="left" wrapText="1" indent="1"/>
      <protection/>
    </xf>
    <xf numFmtId="38" fontId="5" fillId="4" borderId="0" xfId="0" applyNumberFormat="1" applyFont="1" applyFill="1" applyBorder="1" applyAlignment="1">
      <alignment/>
    </xf>
    <xf numFmtId="38" fontId="6" fillId="4" borderId="10" xfId="55" applyNumberFormat="1" applyFont="1" applyFill="1" applyBorder="1">
      <alignment/>
      <protection/>
    </xf>
    <xf numFmtId="49" fontId="7" fillId="4" borderId="0" xfId="0" applyNumberFormat="1" applyFont="1" applyFill="1" applyBorder="1" applyAlignment="1">
      <alignment horizontal="center"/>
    </xf>
    <xf numFmtId="38" fontId="7" fillId="4" borderId="0" xfId="0" applyNumberFormat="1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38" fontId="7" fillId="0" borderId="10" xfId="0" applyNumberFormat="1" applyFont="1" applyFill="1" applyBorder="1" applyAlignment="1" applyProtection="1">
      <alignment/>
      <protection locked="0"/>
    </xf>
    <xf numFmtId="0" fontId="16" fillId="4" borderId="0" xfId="54" applyFont="1" applyFill="1">
      <alignment/>
      <protection/>
    </xf>
    <xf numFmtId="38" fontId="6" fillId="4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26" fillId="0" borderId="0" xfId="0" applyNumberFormat="1" applyFont="1" applyAlignment="1">
      <alignment horizontal="right"/>
    </xf>
    <xf numFmtId="0" fontId="16" fillId="4" borderId="0" xfId="54" applyFont="1" applyFill="1" applyAlignment="1">
      <alignment wrapText="1"/>
      <protection/>
    </xf>
    <xf numFmtId="0" fontId="12" fillId="4" borderId="0" xfId="0" applyFont="1" applyFill="1" applyAlignment="1">
      <alignment wrapText="1"/>
    </xf>
    <xf numFmtId="38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16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38" fontId="7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4" borderId="0" xfId="0" applyFont="1" applyFill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/>
      <protection locked="0"/>
    </xf>
    <xf numFmtId="38" fontId="7" fillId="0" borderId="10" xfId="0" applyNumberFormat="1" applyFont="1" applyFill="1" applyBorder="1" applyAlignment="1" applyProtection="1">
      <alignment horizontal="right"/>
      <protection locked="0"/>
    </xf>
    <xf numFmtId="38" fontId="7" fillId="4" borderId="0" xfId="0" applyNumberFormat="1" applyFont="1" applyFill="1" applyBorder="1" applyAlignment="1">
      <alignment horizontal="right"/>
    </xf>
    <xf numFmtId="0" fontId="16" fillId="4" borderId="0" xfId="52" applyFont="1" applyFill="1">
      <alignment/>
      <protection/>
    </xf>
    <xf numFmtId="0" fontId="12" fillId="4" borderId="0" xfId="52" applyFont="1" applyFill="1" applyAlignment="1">
      <alignment horizontal="left" indent="1"/>
      <protection/>
    </xf>
    <xf numFmtId="0" fontId="12" fillId="4" borderId="0" xfId="52" applyFont="1" applyFill="1" applyBorder="1" applyAlignment="1">
      <alignment horizontal="left" indent="1"/>
      <protection/>
    </xf>
    <xf numFmtId="0" fontId="12" fillId="4" borderId="0" xfId="52" applyFont="1" applyFill="1" applyAlignment="1">
      <alignment horizontal="left" wrapText="1" indent="1"/>
      <protection/>
    </xf>
    <xf numFmtId="0" fontId="12" fillId="4" borderId="0" xfId="58" applyNumberFormat="1" applyFont="1" applyFill="1" applyAlignment="1">
      <alignment horizontal="left" wrapText="1" indent="1"/>
      <protection/>
    </xf>
    <xf numFmtId="38" fontId="6" fillId="4" borderId="10" xfId="0" applyNumberFormat="1" applyFont="1" applyFill="1" applyBorder="1" applyAlignment="1">
      <alignment horizontal="right"/>
    </xf>
    <xf numFmtId="0" fontId="16" fillId="4" borderId="0" xfId="52" applyFont="1" applyFill="1" applyAlignment="1">
      <alignment wrapText="1"/>
      <protection/>
    </xf>
    <xf numFmtId="0" fontId="5" fillId="4" borderId="0" xfId="0" applyFont="1" applyFill="1" applyAlignment="1">
      <alignment/>
    </xf>
    <xf numFmtId="38" fontId="5" fillId="4" borderId="0" xfId="53" applyNumberFormat="1" applyFont="1" applyFill="1" applyBorder="1" applyAlignment="1">
      <alignment horizontal="right"/>
      <protection/>
    </xf>
    <xf numFmtId="0" fontId="5" fillId="0" borderId="10" xfId="0" applyFont="1" applyFill="1" applyBorder="1" applyAlignment="1" applyProtection="1">
      <alignment/>
      <protection locked="0"/>
    </xf>
    <xf numFmtId="38" fontId="6" fillId="4" borderId="10" xfId="53" applyNumberFormat="1" applyFont="1" applyFill="1" applyBorder="1" applyAlignment="1">
      <alignment horizontal="right"/>
      <protection/>
    </xf>
    <xf numFmtId="0" fontId="16" fillId="4" borderId="0" xfId="52" applyNumberFormat="1" applyFont="1" applyFill="1" applyAlignment="1">
      <alignment horizontal="left" vertical="justify"/>
      <protection/>
    </xf>
    <xf numFmtId="0" fontId="12" fillId="4" borderId="0" xfId="52" applyFont="1" applyFill="1" applyAlignment="1">
      <alignment horizontal="left"/>
      <protection/>
    </xf>
    <xf numFmtId="0" fontId="22" fillId="0" borderId="0" xfId="0" applyFont="1" applyFill="1" applyBorder="1" applyAlignment="1">
      <alignment horizontal="center"/>
    </xf>
    <xf numFmtId="0" fontId="75" fillId="0" borderId="0" xfId="52" applyNumberFormat="1" applyFont="1" applyFill="1" applyBorder="1" applyAlignment="1">
      <alignment horizontal="left" vertical="justify"/>
      <protection/>
    </xf>
    <xf numFmtId="38" fontId="6" fillId="0" borderId="0" xfId="0" applyNumberFormat="1" applyFont="1" applyFill="1" applyBorder="1" applyAlignment="1">
      <alignment horizontal="right"/>
    </xf>
    <xf numFmtId="0" fontId="7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6" fillId="4" borderId="0" xfId="0" applyFont="1" applyFill="1" applyBorder="1" applyAlignment="1" applyProtection="1">
      <alignment horizontal="left" vertical="center" wrapText="1"/>
      <protection/>
    </xf>
    <xf numFmtId="0" fontId="12" fillId="4" borderId="0" xfId="0" applyFont="1" applyFill="1" applyBorder="1" applyAlignment="1" applyProtection="1">
      <alignment horizontal="left" vertical="center" wrapText="1"/>
      <protection/>
    </xf>
    <xf numFmtId="0" fontId="12" fillId="4" borderId="0" xfId="0" applyFont="1" applyFill="1" applyAlignment="1">
      <alignment shrinkToFit="1"/>
    </xf>
    <xf numFmtId="0" fontId="12" fillId="4" borderId="0" xfId="57" applyFont="1" applyFill="1">
      <alignment/>
      <protection/>
    </xf>
    <xf numFmtId="0" fontId="12" fillId="4" borderId="0" xfId="0" applyFont="1" applyFill="1" applyAlignment="1">
      <alignment wrapText="1" shrinkToFit="1"/>
    </xf>
    <xf numFmtId="38" fontId="4" fillId="4" borderId="0" xfId="0" applyNumberFormat="1" applyFont="1" applyFill="1" applyBorder="1" applyAlignment="1">
      <alignment horizontal="right"/>
    </xf>
    <xf numFmtId="0" fontId="16" fillId="4" borderId="0" xfId="0" applyNumberFormat="1" applyFont="1" applyFill="1" applyAlignment="1">
      <alignment horizontal="left" vertical="justify"/>
    </xf>
    <xf numFmtId="0" fontId="5" fillId="4" borderId="0" xfId="0" applyFont="1" applyFill="1" applyAlignment="1">
      <alignment horizontal="center"/>
    </xf>
    <xf numFmtId="0" fontId="16" fillId="4" borderId="0" xfId="57" applyFont="1" applyFill="1" applyBorder="1" applyAlignment="1" applyProtection="1">
      <alignment horizontal="left" vertical="center" wrapText="1"/>
      <protection/>
    </xf>
    <xf numFmtId="0" fontId="12" fillId="4" borderId="0" xfId="52" applyNumberFormat="1" applyFont="1" applyFill="1" applyAlignment="1">
      <alignment horizontal="left" vertical="justify"/>
      <protection/>
    </xf>
    <xf numFmtId="164" fontId="6" fillId="4" borderId="10" xfId="0" applyNumberFormat="1" applyFont="1" applyFill="1" applyBorder="1" applyAlignment="1">
      <alignment horizontal="right"/>
    </xf>
    <xf numFmtId="164" fontId="7" fillId="4" borderId="0" xfId="0" applyNumberFormat="1" applyFont="1" applyFill="1" applyAlignment="1">
      <alignment horizontal="right" vertical="justify"/>
    </xf>
    <xf numFmtId="164" fontId="7" fillId="0" borderId="10" xfId="0" applyNumberFormat="1" applyFont="1" applyFill="1" applyBorder="1" applyAlignment="1" applyProtection="1">
      <alignment horizontal="right" vertical="justify"/>
      <protection locked="0"/>
    </xf>
    <xf numFmtId="164" fontId="6" fillId="4" borderId="10" xfId="0" applyNumberFormat="1" applyFont="1" applyFill="1" applyBorder="1" applyAlignment="1">
      <alignment horizontal="right" vertical="justify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38" fontId="7" fillId="4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12" fillId="4" borderId="0" xfId="58" applyFont="1" applyFill="1">
      <alignment/>
      <protection/>
    </xf>
    <xf numFmtId="0" fontId="12" fillId="4" borderId="0" xfId="0" applyFont="1" applyFill="1" applyBorder="1" applyAlignment="1" applyProtection="1">
      <alignment horizontal="left" vertical="center" wrapText="1" indent="1"/>
      <protection/>
    </xf>
    <xf numFmtId="0" fontId="12" fillId="4" borderId="0" xfId="56" applyFont="1" applyFill="1" applyAlignment="1">
      <alignment horizontal="left" vertical="justify"/>
      <protection/>
    </xf>
    <xf numFmtId="0" fontId="16" fillId="4" borderId="0" xfId="56" applyFont="1" applyFill="1" applyAlignment="1">
      <alignment horizontal="left" vertical="top" wrapText="1"/>
      <protection/>
    </xf>
    <xf numFmtId="0" fontId="7" fillId="0" borderId="10" xfId="0" applyFont="1" applyFill="1" applyBorder="1" applyAlignment="1" applyProtection="1">
      <alignment/>
      <protection locked="0"/>
    </xf>
    <xf numFmtId="38" fontId="7" fillId="4" borderId="0" xfId="0" applyNumberFormat="1" applyFont="1" applyFill="1" applyBorder="1" applyAlignment="1">
      <alignment/>
    </xf>
    <xf numFmtId="0" fontId="12" fillId="4" borderId="0" xfId="0" applyFont="1" applyFill="1" applyAlignment="1">
      <alignment vertical="center"/>
    </xf>
    <xf numFmtId="38" fontId="6" fillId="4" borderId="0" xfId="0" applyNumberFormat="1" applyFont="1" applyFill="1" applyBorder="1" applyAlignment="1">
      <alignment/>
    </xf>
    <xf numFmtId="0" fontId="16" fillId="4" borderId="16" xfId="0" applyFont="1" applyFill="1" applyBorder="1" applyAlignment="1" applyProtection="1">
      <alignment horizontal="left" vertical="center" wrapText="1"/>
      <protection/>
    </xf>
    <xf numFmtId="0" fontId="16" fillId="4" borderId="16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38" fontId="6" fillId="0" borderId="0" xfId="0" applyNumberFormat="1" applyFont="1" applyBorder="1" applyAlignment="1">
      <alignment horizontal="right"/>
    </xf>
    <xf numFmtId="0" fontId="77" fillId="0" borderId="0" xfId="0" applyFont="1" applyFill="1" applyAlignment="1">
      <alignment/>
    </xf>
    <xf numFmtId="0" fontId="26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left" vertical="top"/>
      <protection locked="0"/>
    </xf>
    <xf numFmtId="0" fontId="6" fillId="4" borderId="0" xfId="0" applyFont="1" applyFill="1" applyAlignment="1">
      <alignment vertical="top"/>
    </xf>
    <xf numFmtId="0" fontId="30" fillId="0" borderId="0" xfId="0" applyFont="1" applyAlignment="1">
      <alignment wrapText="1"/>
    </xf>
    <xf numFmtId="0" fontId="7" fillId="0" borderId="10" xfId="0" applyNumberFormat="1" applyFont="1" applyFill="1" applyBorder="1" applyAlignment="1" applyProtection="1">
      <alignment horizontal="left" vertical="top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>
      <alignment vertical="top" wrapText="1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6" fillId="35" borderId="0" xfId="0" applyFont="1" applyFill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center"/>
    </xf>
    <xf numFmtId="0" fontId="59" fillId="4" borderId="0" xfId="34" applyFill="1" applyAlignment="1">
      <alignment/>
    </xf>
    <xf numFmtId="0" fontId="74" fillId="36" borderId="0" xfId="27" applyFont="1" applyFill="1" applyBorder="1" applyAlignment="1">
      <alignment horizontal="center" vertical="center"/>
    </xf>
    <xf numFmtId="0" fontId="79" fillId="36" borderId="0" xfId="27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/>
    </xf>
    <xf numFmtId="0" fontId="19" fillId="36" borderId="0" xfId="27" applyFont="1" applyFill="1" applyBorder="1" applyAlignment="1">
      <alignment horizontal="center" vertical="center" wrapText="1"/>
    </xf>
    <xf numFmtId="0" fontId="80" fillId="36" borderId="0" xfId="0" applyFont="1" applyFill="1" applyAlignment="1">
      <alignment horizontal="center" wrapText="1"/>
    </xf>
    <xf numFmtId="49" fontId="74" fillId="36" borderId="0" xfId="27" applyNumberFormat="1" applyFont="1" applyFill="1" applyBorder="1" applyAlignment="1">
      <alignment horizontal="center" vertical="center"/>
    </xf>
    <xf numFmtId="0" fontId="79" fillId="36" borderId="0" xfId="27" applyNumberFormat="1" applyFont="1" applyFill="1" applyBorder="1" applyAlignment="1">
      <alignment horizontal="center" vertical="center" wrapText="1"/>
    </xf>
    <xf numFmtId="0" fontId="81" fillId="4" borderId="0" xfId="34" applyFont="1" applyFill="1" applyAlignment="1">
      <alignment/>
    </xf>
    <xf numFmtId="0" fontId="82" fillId="36" borderId="0" xfId="34" applyFont="1" applyFill="1" applyAlignment="1">
      <alignment horizontal="center"/>
    </xf>
    <xf numFmtId="0" fontId="74" fillId="36" borderId="0" xfId="0" applyFont="1" applyFill="1" applyBorder="1" applyAlignment="1">
      <alignment horizontal="center"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17" xfId="0" applyFont="1" applyFill="1" applyBorder="1" applyAlignment="1">
      <alignment horizontal="center" vertical="center" wrapText="1"/>
    </xf>
    <xf numFmtId="0" fontId="59" fillId="2" borderId="0" xfId="34" applyFill="1" applyAlignment="1">
      <alignment/>
    </xf>
    <xf numFmtId="0" fontId="83" fillId="2" borderId="0" xfId="34" applyFont="1" applyFill="1" applyAlignment="1">
      <alignment/>
    </xf>
    <xf numFmtId="0" fontId="84" fillId="36" borderId="0" xfId="0" applyFont="1" applyFill="1" applyAlignment="1">
      <alignment vertical="center"/>
    </xf>
    <xf numFmtId="0" fontId="74" fillId="36" borderId="0" xfId="0" applyFont="1" applyFill="1" applyAlignment="1">
      <alignment horizontal="center" vertical="center"/>
    </xf>
    <xf numFmtId="0" fontId="85" fillId="36" borderId="0" xfId="0" applyFont="1" applyFill="1" applyBorder="1" applyAlignment="1">
      <alignment horizontal="center" vertical="center" wrapText="1"/>
    </xf>
    <xf numFmtId="0" fontId="19" fillId="36" borderId="0" xfId="27" applyFont="1" applyFill="1" applyBorder="1" applyAlignment="1">
      <alignment horizontal="center" vertical="center"/>
    </xf>
    <xf numFmtId="0" fontId="28" fillId="36" borderId="0" xfId="27" applyFont="1" applyFill="1" applyBorder="1" applyAlignment="1">
      <alignment horizontal="center" vertical="center" wrapText="1"/>
    </xf>
    <xf numFmtId="0" fontId="58" fillId="36" borderId="0" xfId="34" applyFont="1" applyFill="1" applyAlignment="1">
      <alignment/>
    </xf>
    <xf numFmtId="0" fontId="82" fillId="36" borderId="0" xfId="34" applyFont="1" applyFill="1" applyAlignment="1">
      <alignment horizontal="center" vertical="center" wrapText="1"/>
    </xf>
    <xf numFmtId="0" fontId="82" fillId="36" borderId="0" xfId="34" applyFont="1" applyFill="1" applyAlignment="1">
      <alignment horizontal="center" vertical="center"/>
    </xf>
    <xf numFmtId="0" fontId="74" fillId="36" borderId="0" xfId="34" applyFont="1" applyFill="1" applyAlignment="1">
      <alignment horizontal="center" vertical="center"/>
    </xf>
    <xf numFmtId="49" fontId="6" fillId="2" borderId="0" xfId="34" applyNumberFormat="1" applyFont="1" applyFill="1" applyAlignment="1">
      <alignment horizontal="center"/>
    </xf>
    <xf numFmtId="0" fontId="6" fillId="2" borderId="0" xfId="34" applyFont="1" applyFill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86" fillId="36" borderId="18" xfId="0" applyFont="1" applyFill="1" applyBorder="1" applyAlignment="1">
      <alignment horizontal="center"/>
    </xf>
    <xf numFmtId="0" fontId="86" fillId="36" borderId="19" xfId="0" applyFont="1" applyFill="1" applyBorder="1" applyAlignment="1">
      <alignment horizontal="center"/>
    </xf>
    <xf numFmtId="0" fontId="86" fillId="36" borderId="20" xfId="0" applyFont="1" applyFill="1" applyBorder="1" applyAlignment="1">
      <alignment horizontal="center"/>
    </xf>
    <xf numFmtId="0" fontId="86" fillId="36" borderId="21" xfId="0" applyFont="1" applyFill="1" applyBorder="1" applyAlignment="1">
      <alignment horizontal="center"/>
    </xf>
    <xf numFmtId="0" fontId="79" fillId="36" borderId="22" xfId="0" applyFont="1" applyFill="1" applyBorder="1" applyAlignment="1">
      <alignment horizontal="center" vertical="center" wrapText="1"/>
    </xf>
    <xf numFmtId="0" fontId="79" fillId="36" borderId="12" xfId="0" applyFont="1" applyFill="1" applyBorder="1" applyAlignment="1">
      <alignment horizontal="center" vertical="center" wrapText="1"/>
    </xf>
    <xf numFmtId="0" fontId="79" fillId="36" borderId="18" xfId="0" applyFont="1" applyFill="1" applyBorder="1" applyAlignment="1">
      <alignment horizontal="center" vertical="center" wrapText="1"/>
    </xf>
    <xf numFmtId="0" fontId="79" fillId="36" borderId="0" xfId="0" applyFont="1" applyFill="1" applyBorder="1" applyAlignment="1">
      <alignment horizontal="center" vertical="center" wrapText="1"/>
    </xf>
    <xf numFmtId="0" fontId="79" fillId="36" borderId="19" xfId="0" applyFont="1" applyFill="1" applyBorder="1" applyAlignment="1">
      <alignment horizontal="center" vertical="center" wrapText="1"/>
    </xf>
    <xf numFmtId="0" fontId="79" fillId="36" borderId="15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79" fillId="36" borderId="23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left"/>
    </xf>
    <xf numFmtId="0" fontId="16" fillId="4" borderId="18" xfId="0" applyFont="1" applyFill="1" applyBorder="1" applyAlignment="1">
      <alignment horizontal="left"/>
    </xf>
    <xf numFmtId="49" fontId="24" fillId="4" borderId="13" xfId="0" applyNumberFormat="1" applyFont="1" applyFill="1" applyBorder="1" applyAlignment="1">
      <alignment horizontal="left" vertical="top"/>
    </xf>
    <xf numFmtId="49" fontId="24" fillId="4" borderId="14" xfId="0" applyNumberFormat="1" applyFont="1" applyFill="1" applyBorder="1" applyAlignment="1">
      <alignment horizontal="left" vertical="top"/>
    </xf>
    <xf numFmtId="0" fontId="16" fillId="4" borderId="25" xfId="0" applyFont="1" applyFill="1" applyBorder="1" applyAlignment="1">
      <alignment horizontal="left"/>
    </xf>
    <xf numFmtId="0" fontId="16" fillId="4" borderId="20" xfId="0" applyFont="1" applyFill="1" applyBorder="1" applyAlignment="1">
      <alignment horizontal="left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49" fontId="6" fillId="4" borderId="0" xfId="34" applyNumberFormat="1" applyFont="1" applyFill="1" applyAlignment="1">
      <alignment horizontal="center"/>
    </xf>
    <xf numFmtId="0" fontId="6" fillId="4" borderId="0" xfId="34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vertical="top" wrapText="1"/>
    </xf>
    <xf numFmtId="0" fontId="12" fillId="4" borderId="15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Border="1" applyAlignment="1">
      <alignment horizontal="left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74" fillId="36" borderId="0" xfId="27" applyFont="1" applyFill="1" applyBorder="1" applyAlignment="1">
      <alignment horizontal="center" vertical="center" wrapText="1"/>
    </xf>
    <xf numFmtId="0" fontId="74" fillId="36" borderId="0" xfId="27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4" fillId="36" borderId="0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4" xfId="52"/>
    <cellStyle name="Normal 15" xfId="53"/>
    <cellStyle name="Normal 16" xfId="54"/>
    <cellStyle name="Normal 17" xfId="55"/>
    <cellStyle name="Normal 2" xfId="56"/>
    <cellStyle name="Normal 3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6</xdr:row>
      <xdr:rowOff>47625</xdr:rowOff>
    </xdr:from>
    <xdr:to>
      <xdr:col>1</xdr:col>
      <xdr:colOff>2895600</xdr:colOff>
      <xdr:row>8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619250"/>
          <a:ext cx="1924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0</xdr:row>
      <xdr:rowOff>876300</xdr:rowOff>
    </xdr:to>
    <xdr:pic>
      <xdr:nvPicPr>
        <xdr:cNvPr id="1" name="2 Imagen" descr="Logo-S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E27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8.57421875" style="0" customWidth="1"/>
    <col min="2" max="2" width="42.00390625" style="0" customWidth="1"/>
    <col min="3" max="3" width="45.7109375" style="0" customWidth="1"/>
    <col min="4" max="4" width="12.00390625" style="0" bestFit="1" customWidth="1"/>
    <col min="5" max="5" width="10.7109375" style="0" bestFit="1" customWidth="1"/>
  </cols>
  <sheetData>
    <row r="1" spans="1:4" ht="43.5" customHeight="1">
      <c r="A1" s="197" t="s">
        <v>586</v>
      </c>
      <c r="B1" s="198"/>
      <c r="C1" s="198"/>
      <c r="D1" s="165"/>
    </row>
    <row r="2" spans="1:3" ht="16.5" customHeight="1">
      <c r="A2" s="199" t="s">
        <v>587</v>
      </c>
      <c r="B2" s="199"/>
      <c r="C2" s="199"/>
    </row>
    <row r="3" spans="1:3" s="63" customFormat="1" ht="15">
      <c r="A3" s="196"/>
      <c r="B3" s="196"/>
      <c r="C3" s="196"/>
    </row>
    <row r="4" spans="1:3" ht="15">
      <c r="A4" s="73" t="s">
        <v>588</v>
      </c>
      <c r="B4" s="166"/>
      <c r="C4" s="19" t="s">
        <v>589</v>
      </c>
    </row>
    <row r="5" spans="1:3" ht="15">
      <c r="A5" s="73" t="s">
        <v>590</v>
      </c>
      <c r="B5" s="166" t="s">
        <v>591</v>
      </c>
      <c r="C5" s="19" t="s">
        <v>592</v>
      </c>
    </row>
    <row r="6" spans="1:5" ht="26.25">
      <c r="A6" s="167" t="s">
        <v>593</v>
      </c>
      <c r="B6" s="166" t="s">
        <v>594</v>
      </c>
      <c r="C6" s="29" t="s">
        <v>595</v>
      </c>
      <c r="D6" s="168" t="s">
        <v>596</v>
      </c>
      <c r="E6" s="168" t="s">
        <v>597</v>
      </c>
    </row>
    <row r="7" spans="1:5" ht="23.25">
      <c r="A7" s="167" t="s">
        <v>598</v>
      </c>
      <c r="B7" s="169">
        <v>1</v>
      </c>
      <c r="C7" s="29" t="s">
        <v>599</v>
      </c>
      <c r="D7" s="6" t="str">
        <f>IF(B7=1,"30 de Junio",IF(B7=2,"31 de Diciembre"))</f>
        <v>30 de Junio</v>
      </c>
      <c r="E7" s="6" t="str">
        <f>IF(B7=1,"1 de Enero",IF(B7=2,"1 de Julio"))</f>
        <v>1 de Enero</v>
      </c>
    </row>
    <row r="8" spans="1:3" ht="22.5">
      <c r="A8" s="167" t="s">
        <v>600</v>
      </c>
      <c r="B8" s="170"/>
      <c r="C8" s="171" t="s">
        <v>601</v>
      </c>
    </row>
    <row r="9" spans="1:3" ht="15">
      <c r="A9" s="73" t="s">
        <v>602</v>
      </c>
      <c r="B9" s="166"/>
      <c r="C9" s="19" t="s">
        <v>592</v>
      </c>
    </row>
    <row r="10" spans="1:3" ht="15">
      <c r="A10" s="73" t="s">
        <v>603</v>
      </c>
      <c r="B10" s="172">
        <v>1</v>
      </c>
      <c r="C10" s="29" t="s">
        <v>604</v>
      </c>
    </row>
    <row r="11" spans="1:3" ht="23.25" customHeight="1">
      <c r="A11" s="73" t="s">
        <v>3</v>
      </c>
      <c r="B11" s="166">
        <v>1</v>
      </c>
      <c r="C11" s="29" t="s">
        <v>605</v>
      </c>
    </row>
    <row r="12" ht="15">
      <c r="C12" s="12"/>
    </row>
    <row r="13" ht="15">
      <c r="C13" s="12"/>
    </row>
    <row r="14" ht="15">
      <c r="C14" s="12"/>
    </row>
    <row r="15" ht="15">
      <c r="C15" s="12"/>
    </row>
    <row r="16" ht="15">
      <c r="C16" s="12"/>
    </row>
    <row r="27" ht="15">
      <c r="A27" s="5"/>
    </row>
  </sheetData>
  <sheetProtection password="C348" sheet="1"/>
  <protectedRanges>
    <protectedRange sqref="B10" name="Rango2"/>
    <protectedRange sqref="B4:B11" name="Rango01"/>
  </protectedRanges>
  <mergeCells count="2">
    <mergeCell ref="A1:C1"/>
    <mergeCell ref="A2:C2"/>
  </mergeCells>
  <dataValidations count="1">
    <dataValidation type="list" showInputMessage="1" showErrorMessage="1" promptTitle="Periodo a reportar" prompt="Seleccione 1 o 2 para indicar el periodo a reportar" errorTitle="Valor incorrecto" error="Los valores aceptados son 1 o 2" sqref="B7">
      <formula1>"1,2"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F21"/>
  <sheetViews>
    <sheetView tabSelected="1" zoomScalePageLayoutView="0" workbookViewId="0" topLeftCell="A1">
      <selection activeCell="A2" sqref="A2:F2"/>
    </sheetView>
  </sheetViews>
  <sheetFormatPr defaultColWidth="11.421875" defaultRowHeight="40.5" customHeight="1"/>
  <cols>
    <col min="1" max="1" width="3.7109375" style="0" customWidth="1"/>
    <col min="2" max="2" width="4.8515625" style="0" customWidth="1"/>
    <col min="3" max="3" width="38.28125" style="0" bestFit="1" customWidth="1"/>
    <col min="4" max="4" width="24.57421875" style="0" customWidth="1"/>
    <col min="5" max="5" width="7.7109375" style="0" customWidth="1"/>
    <col min="6" max="6" width="35.57421875" style="0" customWidth="1"/>
  </cols>
  <sheetData>
    <row r="1" spans="1:6" ht="71.25" customHeight="1">
      <c r="A1" s="243"/>
      <c r="B1" s="243"/>
      <c r="C1" s="243"/>
      <c r="D1" s="243"/>
      <c r="E1" s="243"/>
      <c r="F1" s="243"/>
    </row>
    <row r="2" spans="1:6" ht="15">
      <c r="A2" s="199" t="s">
        <v>8</v>
      </c>
      <c r="B2" s="199"/>
      <c r="C2" s="199"/>
      <c r="D2" s="199"/>
      <c r="E2" s="199"/>
      <c r="F2" s="199"/>
    </row>
    <row r="3" ht="15">
      <c r="A3" s="6"/>
    </row>
    <row r="4" spans="1:5" ht="15">
      <c r="A4" s="7" t="s">
        <v>9</v>
      </c>
      <c r="B4" s="244" t="s">
        <v>10</v>
      </c>
      <c r="C4" s="244"/>
      <c r="D4" s="244"/>
      <c r="E4" s="244"/>
    </row>
    <row r="5" spans="1:6" ht="15">
      <c r="A5" s="7" t="s">
        <v>11</v>
      </c>
      <c r="B5" s="245" t="s">
        <v>12</v>
      </c>
      <c r="C5" s="245"/>
      <c r="D5" s="245"/>
      <c r="E5" s="245"/>
      <c r="F5" s="245"/>
    </row>
    <row r="6" spans="1:6" ht="13.5" customHeight="1">
      <c r="A6" s="8"/>
      <c r="B6" s="186" t="s">
        <v>13</v>
      </c>
      <c r="C6" s="186" t="s">
        <v>14</v>
      </c>
      <c r="D6" s="246" t="s">
        <v>15</v>
      </c>
      <c r="E6" s="246"/>
      <c r="F6" s="246"/>
    </row>
    <row r="7" spans="1:6" ht="13.5" customHeight="1">
      <c r="A7" s="7"/>
      <c r="B7" s="9" t="s">
        <v>16</v>
      </c>
      <c r="C7" s="9" t="s">
        <v>17</v>
      </c>
      <c r="D7" s="9" t="s">
        <v>18</v>
      </c>
      <c r="E7" s="9"/>
      <c r="F7" s="10"/>
    </row>
    <row r="8" spans="1:6" ht="13.5" customHeight="1">
      <c r="A8" s="7"/>
      <c r="B8" s="9" t="s">
        <v>19</v>
      </c>
      <c r="C8" s="9" t="s">
        <v>20</v>
      </c>
      <c r="D8" s="9" t="s">
        <v>21</v>
      </c>
      <c r="E8" s="9"/>
      <c r="F8" s="10"/>
    </row>
    <row r="9" spans="1:6" ht="13.5" customHeight="1">
      <c r="A9" s="7"/>
      <c r="B9" s="9" t="s">
        <v>22</v>
      </c>
      <c r="C9" s="9" t="s">
        <v>23</v>
      </c>
      <c r="D9" s="9" t="s">
        <v>21</v>
      </c>
      <c r="E9" s="9"/>
      <c r="F9" s="10"/>
    </row>
    <row r="10" spans="1:6" ht="13.5" customHeight="1">
      <c r="A10" s="7"/>
      <c r="B10" s="9" t="s">
        <v>24</v>
      </c>
      <c r="C10" s="9" t="s">
        <v>25</v>
      </c>
      <c r="D10" s="9" t="s">
        <v>21</v>
      </c>
      <c r="E10" s="9"/>
      <c r="F10" s="10"/>
    </row>
    <row r="11" spans="1:6" ht="13.5" customHeight="1">
      <c r="A11" s="7"/>
      <c r="B11" s="9" t="s">
        <v>26</v>
      </c>
      <c r="C11" s="9" t="s">
        <v>27</v>
      </c>
      <c r="D11" s="9" t="s">
        <v>28</v>
      </c>
      <c r="E11" s="9"/>
      <c r="F11" s="10"/>
    </row>
    <row r="12" spans="1:6" ht="13.5" customHeight="1">
      <c r="A12" s="7"/>
      <c r="B12" s="9" t="s">
        <v>29</v>
      </c>
      <c r="C12" s="9" t="s">
        <v>30</v>
      </c>
      <c r="D12" s="9" t="s">
        <v>31</v>
      </c>
      <c r="E12" s="9"/>
      <c r="F12" s="10"/>
    </row>
    <row r="13" spans="1:6" ht="13.5" customHeight="1">
      <c r="A13" s="7"/>
      <c r="B13" s="9" t="s">
        <v>32</v>
      </c>
      <c r="C13" s="9" t="s">
        <v>33</v>
      </c>
      <c r="D13" s="9" t="s">
        <v>21</v>
      </c>
      <c r="E13" s="9"/>
      <c r="F13" s="10"/>
    </row>
    <row r="14" spans="1:6" ht="10.5" customHeight="1">
      <c r="A14" s="7"/>
      <c r="B14" s="11"/>
      <c r="C14" s="11"/>
      <c r="D14" s="11"/>
      <c r="E14" s="11"/>
      <c r="F14" s="12"/>
    </row>
    <row r="15" spans="1:6" ht="26.25" customHeight="1">
      <c r="A15" s="7" t="s">
        <v>34</v>
      </c>
      <c r="B15" s="240" t="s">
        <v>35</v>
      </c>
      <c r="C15" s="241"/>
      <c r="D15" s="241"/>
      <c r="E15" s="241"/>
      <c r="F15" s="241"/>
    </row>
    <row r="16" spans="1:6" ht="25.5" customHeight="1">
      <c r="A16" s="7" t="s">
        <v>36</v>
      </c>
      <c r="B16" s="240" t="s">
        <v>37</v>
      </c>
      <c r="C16" s="241"/>
      <c r="D16" s="241"/>
      <c r="E16" s="241"/>
      <c r="F16" s="241"/>
    </row>
    <row r="17" spans="1:6" ht="15">
      <c r="A17" s="7" t="s">
        <v>38</v>
      </c>
      <c r="B17" s="242" t="s">
        <v>39</v>
      </c>
      <c r="C17" s="242"/>
      <c r="D17" s="242"/>
      <c r="E17" s="242"/>
      <c r="F17" s="242"/>
    </row>
    <row r="18" spans="1:6" ht="26.25" customHeight="1">
      <c r="A18" s="7" t="s">
        <v>40</v>
      </c>
      <c r="B18" s="240" t="s">
        <v>41</v>
      </c>
      <c r="C18" s="240"/>
      <c r="D18" s="240"/>
      <c r="E18" s="240"/>
      <c r="F18" s="240"/>
    </row>
    <row r="19" spans="1:6" ht="40.5" customHeight="1">
      <c r="A19" s="13" t="s">
        <v>42</v>
      </c>
      <c r="B19" s="240" t="s">
        <v>43</v>
      </c>
      <c r="C19" s="240"/>
      <c r="D19" s="240"/>
      <c r="E19" s="240"/>
      <c r="F19" s="240"/>
    </row>
    <row r="21" spans="2:6" ht="40.5" customHeight="1">
      <c r="B21" s="14"/>
      <c r="C21" s="15"/>
      <c r="D21" s="15"/>
      <c r="E21" s="15"/>
      <c r="F21" s="15"/>
    </row>
  </sheetData>
  <sheetProtection password="C348" sheet="1"/>
  <mergeCells count="10">
    <mergeCell ref="B16:F16"/>
    <mergeCell ref="B17:F17"/>
    <mergeCell ref="B18:F18"/>
    <mergeCell ref="B19:F19"/>
    <mergeCell ref="A1:F1"/>
    <mergeCell ref="A2:F2"/>
    <mergeCell ref="B4:E4"/>
    <mergeCell ref="B5:F5"/>
    <mergeCell ref="D6:F6"/>
    <mergeCell ref="B15:F1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D20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23.57421875" style="0" bestFit="1" customWidth="1"/>
    <col min="2" max="2" width="15.7109375" style="0" bestFit="1" customWidth="1"/>
    <col min="3" max="3" width="19.00390625" style="0" bestFit="1" customWidth="1"/>
  </cols>
  <sheetData>
    <row r="1" ht="15">
      <c r="A1" s="1" t="s">
        <v>0</v>
      </c>
    </row>
    <row r="2" ht="15">
      <c r="A2" t="s">
        <v>1</v>
      </c>
    </row>
    <row r="3" ht="15">
      <c r="A3" t="s">
        <v>2</v>
      </c>
    </row>
    <row r="8" spans="1:4" ht="15">
      <c r="A8" t="str">
        <f>CONCATENATE("(En miles de ",IF('DG'!B10=2,"dolares) ","soles)"))</f>
        <v>(En miles de soles)</v>
      </c>
      <c r="B8" t="str">
        <f>CONCATENATE("(En ",IF('DG'!B10=2,"dolares) ","soles)"))</f>
        <v>(En soles)</v>
      </c>
      <c r="C8" t="str">
        <f>CONCATENATE("en ",IF('DG'!B10=2,"DOLARES ","SOLES "))</f>
        <v>en SOLES </v>
      </c>
      <c r="D8" t="b">
        <f>'DG'!B10=2</f>
        <v>0</v>
      </c>
    </row>
    <row r="12" spans="1:4" ht="15">
      <c r="A12" s="2" t="s">
        <v>3</v>
      </c>
      <c r="D12" t="str">
        <f>IF(VALUE('DG'!B11)=1,"consolidado_trimestral_directo_T"&amp;'DG'!B7&amp;".xbrlt",IF(VALUE('DG'!B11)=2,"consolidado_trimestral_indirecto_T"&amp;'DG'!B7&amp;".xbrlt",""))</f>
        <v>consolidado_trimestral_directo_T1.xbrlt</v>
      </c>
    </row>
    <row r="13" ht="15">
      <c r="A13" s="3" t="s">
        <v>4</v>
      </c>
    </row>
    <row r="14" ht="15">
      <c r="A14" s="4" t="s">
        <v>5</v>
      </c>
    </row>
    <row r="20" spans="1:2" ht="15">
      <c r="A20" t="s">
        <v>6</v>
      </c>
      <c r="B20" s="5" t="str">
        <f>'DG'!B5&amp;'DG'!B6&amp;'DG'!B7&amp;(IF('DG'!B11=1,"MD","MI"))</f>
        <v>2016SC1MD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A1"/>
  <sheetViews>
    <sheetView zoomScalePageLayoutView="0" workbookViewId="0" topLeftCell="A1">
      <selection activeCell="G14" sqref="G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A1"/>
  <sheetViews>
    <sheetView zoomScalePageLayoutView="0" workbookViewId="0" topLeftCell="A1">
      <selection activeCell="G16" sqref="G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A1"/>
  <sheetViews>
    <sheetView zoomScalePageLayoutView="0" workbookViewId="0" topLeftCell="A1">
      <selection activeCell="E9" sqref="E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G1:I1"/>
  <sheetViews>
    <sheetView zoomScalePageLayoutView="0" workbookViewId="0" topLeftCell="A1">
      <selection activeCell="H16" sqref="H16"/>
    </sheetView>
  </sheetViews>
  <sheetFormatPr defaultColWidth="11.421875" defaultRowHeight="15"/>
  <sheetData>
    <row r="1" spans="7:9" ht="15">
      <c r="G1" t="s">
        <v>7</v>
      </c>
      <c r="H1">
        <v>1999</v>
      </c>
      <c r="I1">
        <v>1234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A1"/>
  <sheetViews>
    <sheetView zoomScalePageLayoutView="0" workbookViewId="0" topLeftCell="A1">
      <selection activeCell="I12" sqref="I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A1"/>
  <sheetViews>
    <sheetView zoomScalePageLayoutView="0" workbookViewId="0" topLeftCell="A1">
      <selection activeCell="H16" sqref="H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A1"/>
  <sheetViews>
    <sheetView zoomScalePageLayoutView="0" workbookViewId="0" topLeftCell="A1">
      <selection activeCell="J17" sqref="J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A1"/>
  <sheetViews>
    <sheetView zoomScalePageLayoutView="0" workbookViewId="0" topLeftCell="A1">
      <selection activeCell="G16" sqref="G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K71"/>
  <sheetViews>
    <sheetView zoomScalePageLayoutView="0" workbookViewId="0" topLeftCell="B1">
      <selection activeCell="D9" sqref="D9"/>
    </sheetView>
  </sheetViews>
  <sheetFormatPr defaultColWidth="11.421875" defaultRowHeight="15"/>
  <cols>
    <col min="1" max="1" width="7.421875" style="147" bestFit="1" customWidth="1"/>
    <col min="2" max="2" width="57.140625" style="0" customWidth="1"/>
    <col min="3" max="3" width="7.140625" style="0" customWidth="1"/>
    <col min="4" max="5" width="10.7109375" style="0" customWidth="1"/>
    <col min="6" max="6" width="3.7109375" style="0" customWidth="1"/>
    <col min="7" max="7" width="57.140625" style="0" customWidth="1"/>
    <col min="8" max="8" width="7.140625" style="0" customWidth="1"/>
    <col min="9" max="10" width="10.7109375" style="0" customWidth="1"/>
    <col min="11" max="11" width="7.421875" style="63" bestFit="1" customWidth="1"/>
  </cols>
  <sheetData>
    <row r="1" spans="2:10" ht="15">
      <c r="B1" s="200">
        <f>'DG'!B8</f>
        <v>0</v>
      </c>
      <c r="C1" s="201"/>
      <c r="D1" s="201"/>
      <c r="E1" s="201"/>
      <c r="F1" s="201"/>
      <c r="G1" s="201"/>
      <c r="H1" s="201"/>
      <c r="I1" s="201"/>
      <c r="J1" s="201"/>
    </row>
    <row r="2" spans="2:10" ht="15">
      <c r="B2" s="201" t="s">
        <v>20</v>
      </c>
      <c r="C2" s="201"/>
      <c r="D2" s="201"/>
      <c r="E2" s="201"/>
      <c r="F2" s="201"/>
      <c r="G2" s="201"/>
      <c r="H2" s="201"/>
      <c r="I2" s="201"/>
      <c r="J2" s="201"/>
    </row>
    <row r="3" spans="2:11" ht="15">
      <c r="B3" s="201" t="str">
        <f>CONCATENATE("Al ",'DG'!D7," del año ",'DG'!B5," y 31 de Diciembre del año ",'DG'!B5-1)</f>
        <v>Al 30 de Junio del año 2016 y 31 de Diciembre del año 2015</v>
      </c>
      <c r="C3" s="201"/>
      <c r="D3" s="201"/>
      <c r="E3" s="201"/>
      <c r="F3" s="201"/>
      <c r="G3" s="201"/>
      <c r="H3" s="201"/>
      <c r="I3" s="201"/>
      <c r="J3" s="201"/>
      <c r="K3" s="148"/>
    </row>
    <row r="4" spans="2:10" ht="15">
      <c r="B4" s="201" t="str">
        <f>TipoMoneda!A8</f>
        <v>(En miles de soles)</v>
      </c>
      <c r="C4" s="201"/>
      <c r="D4" s="201"/>
      <c r="E4" s="201"/>
      <c r="F4" s="201"/>
      <c r="G4" s="201"/>
      <c r="H4" s="201"/>
      <c r="I4" s="201"/>
      <c r="J4" s="201"/>
    </row>
    <row r="5" spans="2:10" ht="15">
      <c r="B5" s="189"/>
      <c r="C5" s="189"/>
      <c r="D5" s="189"/>
      <c r="E5" s="189"/>
      <c r="F5" s="189"/>
      <c r="G5" s="189"/>
      <c r="H5" s="189"/>
      <c r="I5" s="189"/>
      <c r="J5" s="189"/>
    </row>
    <row r="6" spans="1:11" ht="36">
      <c r="A6" s="107" t="s">
        <v>459</v>
      </c>
      <c r="B6" s="194"/>
      <c r="C6" s="194" t="s">
        <v>165</v>
      </c>
      <c r="D6" s="180" t="str">
        <f>CONCATENATE("Al ",'DG'!D7,CHAR(10),'DG'!B5)</f>
        <v>Al 30 de Junio
2016</v>
      </c>
      <c r="E6" s="180" t="str">
        <f>CONCATENATE("Al 31 de Diciembre",CHAR(10),'DG'!B5-1)</f>
        <v>Al 31 de Diciembre
2015</v>
      </c>
      <c r="F6" s="194"/>
      <c r="G6" s="194"/>
      <c r="H6" s="194" t="s">
        <v>165</v>
      </c>
      <c r="I6" s="180" t="str">
        <f>D6</f>
        <v>Al 30 de Junio
2016</v>
      </c>
      <c r="J6" s="180" t="str">
        <f>E6</f>
        <v>Al 31 de Diciembre
2015</v>
      </c>
      <c r="K6" s="107"/>
    </row>
    <row r="7" spans="1:11" ht="15">
      <c r="A7" s="71"/>
      <c r="B7" s="132" t="s">
        <v>460</v>
      </c>
      <c r="C7" s="133"/>
      <c r="D7" s="133"/>
      <c r="E7" s="133"/>
      <c r="F7" s="18"/>
      <c r="G7" s="72" t="s">
        <v>461</v>
      </c>
      <c r="H7" s="73"/>
      <c r="I7" s="149"/>
      <c r="J7" s="149"/>
      <c r="K7" s="150"/>
    </row>
    <row r="8" spans="1:11" ht="15">
      <c r="A8" s="151"/>
      <c r="B8" s="132" t="s">
        <v>462</v>
      </c>
      <c r="C8" s="133"/>
      <c r="D8" s="133"/>
      <c r="E8" s="133"/>
      <c r="F8" s="18"/>
      <c r="G8" s="72" t="s">
        <v>463</v>
      </c>
      <c r="H8" s="87"/>
      <c r="I8" s="149"/>
      <c r="J8" s="88"/>
      <c r="K8" s="150"/>
    </row>
    <row r="9" spans="1:11" ht="15">
      <c r="A9" s="42" t="s">
        <v>464</v>
      </c>
      <c r="B9" s="133" t="s">
        <v>465</v>
      </c>
      <c r="C9" s="89"/>
      <c r="D9" s="112">
        <v>0</v>
      </c>
      <c r="E9" s="112">
        <v>0</v>
      </c>
      <c r="F9" s="18"/>
      <c r="G9" s="152" t="s">
        <v>466</v>
      </c>
      <c r="H9" s="89"/>
      <c r="I9" s="90">
        <v>0</v>
      </c>
      <c r="J9" s="90">
        <v>0</v>
      </c>
      <c r="K9" s="42" t="s">
        <v>467</v>
      </c>
    </row>
    <row r="10" spans="1:11" ht="15">
      <c r="A10" s="42" t="s">
        <v>468</v>
      </c>
      <c r="B10" s="133" t="s">
        <v>469</v>
      </c>
      <c r="C10" s="89"/>
      <c r="D10" s="112">
        <v>0</v>
      </c>
      <c r="E10" s="112">
        <v>0</v>
      </c>
      <c r="F10" s="18"/>
      <c r="G10" s="132" t="s">
        <v>470</v>
      </c>
      <c r="H10" s="89"/>
      <c r="I10" s="92">
        <f>SUM(I11:I14)</f>
        <v>0</v>
      </c>
      <c r="J10" s="92">
        <f>SUM(J11:J14)</f>
        <v>0</v>
      </c>
      <c r="K10" s="42" t="s">
        <v>471</v>
      </c>
    </row>
    <row r="11" spans="1:11" ht="15">
      <c r="A11" s="42" t="s">
        <v>472</v>
      </c>
      <c r="B11" s="132" t="s">
        <v>473</v>
      </c>
      <c r="C11" s="89"/>
      <c r="D11" s="119">
        <f>SUM(D12:D15)</f>
        <v>0</v>
      </c>
      <c r="E11" s="119">
        <f>SUM(E12:E15)</f>
        <v>0</v>
      </c>
      <c r="F11" s="18"/>
      <c r="G11" s="80" t="s">
        <v>474</v>
      </c>
      <c r="H11" s="89"/>
      <c r="I11" s="90">
        <v>0</v>
      </c>
      <c r="J11" s="90">
        <v>0</v>
      </c>
      <c r="K11" s="42" t="s">
        <v>475</v>
      </c>
    </row>
    <row r="12" spans="1:11" ht="15">
      <c r="A12" s="42" t="s">
        <v>476</v>
      </c>
      <c r="B12" s="153" t="s">
        <v>477</v>
      </c>
      <c r="C12" s="89"/>
      <c r="D12" s="112">
        <v>0</v>
      </c>
      <c r="E12" s="112">
        <v>0</v>
      </c>
      <c r="F12" s="18"/>
      <c r="G12" s="80" t="s">
        <v>478</v>
      </c>
      <c r="H12" s="89"/>
      <c r="I12" s="90">
        <v>0</v>
      </c>
      <c r="J12" s="90">
        <v>0</v>
      </c>
      <c r="K12" s="42" t="s">
        <v>479</v>
      </c>
    </row>
    <row r="13" spans="1:11" ht="15">
      <c r="A13" s="42" t="s">
        <v>480</v>
      </c>
      <c r="B13" s="153" t="s">
        <v>481</v>
      </c>
      <c r="C13" s="89"/>
      <c r="D13" s="112">
        <v>0</v>
      </c>
      <c r="E13" s="112">
        <v>0</v>
      </c>
      <c r="F13" s="18"/>
      <c r="G13" s="80" t="s">
        <v>482</v>
      </c>
      <c r="H13" s="89"/>
      <c r="I13" s="90">
        <v>0</v>
      </c>
      <c r="J13" s="90">
        <v>0</v>
      </c>
      <c r="K13" s="42" t="s">
        <v>483</v>
      </c>
    </row>
    <row r="14" spans="1:11" ht="15">
      <c r="A14" s="42" t="s">
        <v>484</v>
      </c>
      <c r="B14" s="153" t="s">
        <v>485</v>
      </c>
      <c r="C14" s="89"/>
      <c r="D14" s="112">
        <v>0</v>
      </c>
      <c r="E14" s="112">
        <v>0</v>
      </c>
      <c r="F14" s="18"/>
      <c r="G14" s="153" t="s">
        <v>486</v>
      </c>
      <c r="H14" s="89"/>
      <c r="I14" s="90">
        <v>0</v>
      </c>
      <c r="J14" s="90">
        <v>0</v>
      </c>
      <c r="K14" s="42" t="s">
        <v>487</v>
      </c>
    </row>
    <row r="15" spans="1:11" ht="15">
      <c r="A15" s="42" t="s">
        <v>488</v>
      </c>
      <c r="B15" s="153" t="s">
        <v>489</v>
      </c>
      <c r="C15" s="89"/>
      <c r="D15" s="112">
        <v>0</v>
      </c>
      <c r="E15" s="112">
        <v>0</v>
      </c>
      <c r="F15" s="18"/>
      <c r="G15" s="154" t="s">
        <v>490</v>
      </c>
      <c r="H15" s="89"/>
      <c r="I15" s="90">
        <v>0</v>
      </c>
      <c r="J15" s="90">
        <v>0</v>
      </c>
      <c r="K15" s="42" t="s">
        <v>491</v>
      </c>
    </row>
    <row r="16" spans="1:11" ht="15">
      <c r="A16" s="42" t="s">
        <v>492</v>
      </c>
      <c r="B16" s="133" t="s">
        <v>493</v>
      </c>
      <c r="C16" s="89"/>
      <c r="D16" s="112">
        <v>0</v>
      </c>
      <c r="E16" s="112">
        <v>0</v>
      </c>
      <c r="F16" s="18"/>
      <c r="G16" s="133" t="s">
        <v>494</v>
      </c>
      <c r="H16" s="89"/>
      <c r="I16" s="90">
        <v>0</v>
      </c>
      <c r="J16" s="90">
        <v>0</v>
      </c>
      <c r="K16" s="42" t="s">
        <v>495</v>
      </c>
    </row>
    <row r="17" spans="1:11" ht="15">
      <c r="A17" s="42" t="s">
        <v>496</v>
      </c>
      <c r="B17" s="133" t="s">
        <v>497</v>
      </c>
      <c r="C17" s="89"/>
      <c r="D17" s="112">
        <v>0</v>
      </c>
      <c r="E17" s="112">
        <v>0</v>
      </c>
      <c r="F17" s="18"/>
      <c r="G17" s="75" t="s">
        <v>498</v>
      </c>
      <c r="H17" s="89"/>
      <c r="I17" s="90">
        <v>0</v>
      </c>
      <c r="J17" s="90">
        <v>0</v>
      </c>
      <c r="K17" s="42" t="s">
        <v>499</v>
      </c>
    </row>
    <row r="18" spans="1:11" ht="15">
      <c r="A18" s="42" t="s">
        <v>500</v>
      </c>
      <c r="B18" s="133" t="s">
        <v>501</v>
      </c>
      <c r="C18" s="89"/>
      <c r="D18" s="112">
        <v>0</v>
      </c>
      <c r="E18" s="112">
        <v>0</v>
      </c>
      <c r="F18" s="18"/>
      <c r="G18" s="133" t="s">
        <v>502</v>
      </c>
      <c r="H18" s="76"/>
      <c r="I18" s="90">
        <v>0</v>
      </c>
      <c r="J18" s="90">
        <v>0</v>
      </c>
      <c r="K18" s="42" t="s">
        <v>503</v>
      </c>
    </row>
    <row r="19" spans="1:11" ht="33.75">
      <c r="A19" s="42" t="s">
        <v>504</v>
      </c>
      <c r="B19" s="133" t="s">
        <v>505</v>
      </c>
      <c r="C19" s="89"/>
      <c r="D19" s="112">
        <v>0</v>
      </c>
      <c r="E19" s="112">
        <v>0</v>
      </c>
      <c r="F19" s="18"/>
      <c r="G19" s="155" t="s">
        <v>506</v>
      </c>
      <c r="H19" s="156"/>
      <c r="I19" s="92">
        <f>I9+I10+I15+I16+I17+I18</f>
        <v>0</v>
      </c>
      <c r="J19" s="92">
        <f>J9+J10+J15+J16+J17+J18</f>
        <v>0</v>
      </c>
      <c r="K19" s="42" t="s">
        <v>507</v>
      </c>
    </row>
    <row r="20" spans="1:11" ht="33.75">
      <c r="A20" s="42" t="s">
        <v>508</v>
      </c>
      <c r="B20" s="132" t="s">
        <v>509</v>
      </c>
      <c r="C20" s="76"/>
      <c r="D20" s="119">
        <f>D9+D10+D11+D16+D17+D18+D19</f>
        <v>0</v>
      </c>
      <c r="E20" s="119">
        <f>E9+E10+E11+E16+E17+E18+E19</f>
        <v>0</v>
      </c>
      <c r="F20" s="18"/>
      <c r="G20" s="96" t="s">
        <v>510</v>
      </c>
      <c r="H20" s="89"/>
      <c r="I20" s="90">
        <v>0</v>
      </c>
      <c r="J20" s="90">
        <v>0</v>
      </c>
      <c r="K20" s="42" t="s">
        <v>511</v>
      </c>
    </row>
    <row r="21" spans="1:11" ht="22.5">
      <c r="A21" s="42" t="s">
        <v>512</v>
      </c>
      <c r="B21" s="153" t="s">
        <v>513</v>
      </c>
      <c r="C21" s="89"/>
      <c r="D21" s="112">
        <v>0</v>
      </c>
      <c r="E21" s="112">
        <v>0</v>
      </c>
      <c r="F21" s="18"/>
      <c r="G21" s="72" t="s">
        <v>514</v>
      </c>
      <c r="H21" s="89"/>
      <c r="I21" s="92">
        <f>+I19+I20</f>
        <v>0</v>
      </c>
      <c r="J21" s="92">
        <f>+J19+J20</f>
        <v>0</v>
      </c>
      <c r="K21" s="42" t="s">
        <v>515</v>
      </c>
    </row>
    <row r="22" spans="1:11" ht="22.5">
      <c r="A22" s="42" t="s">
        <v>516</v>
      </c>
      <c r="B22" s="153" t="s">
        <v>517</v>
      </c>
      <c r="C22" s="89"/>
      <c r="D22" s="112">
        <v>0</v>
      </c>
      <c r="E22" s="112">
        <v>0</v>
      </c>
      <c r="F22" s="18"/>
      <c r="G22" s="79"/>
      <c r="H22" s="79"/>
      <c r="I22" s="79"/>
      <c r="J22" s="79"/>
      <c r="K22" s="42"/>
    </row>
    <row r="23" spans="1:11" ht="33.75">
      <c r="A23" s="42" t="s">
        <v>518</v>
      </c>
      <c r="B23" s="132" t="s">
        <v>519</v>
      </c>
      <c r="C23" s="89"/>
      <c r="D23" s="119">
        <f>SUM(D21:D22)</f>
        <v>0</v>
      </c>
      <c r="E23" s="119">
        <f>SUM(E21:E22)</f>
        <v>0</v>
      </c>
      <c r="F23" s="18"/>
      <c r="G23" s="72" t="s">
        <v>520</v>
      </c>
      <c r="H23" s="87"/>
      <c r="I23" s="157"/>
      <c r="J23" s="157"/>
      <c r="K23" s="42"/>
    </row>
    <row r="24" spans="1:11" ht="15">
      <c r="A24" s="42" t="s">
        <v>521</v>
      </c>
      <c r="B24" s="132" t="s">
        <v>522</v>
      </c>
      <c r="C24" s="89"/>
      <c r="D24" s="119">
        <f>+D20+D23</f>
        <v>0</v>
      </c>
      <c r="E24" s="119">
        <f>+E20+E23</f>
        <v>0</v>
      </c>
      <c r="F24" s="18"/>
      <c r="G24" s="158" t="s">
        <v>466</v>
      </c>
      <c r="H24" s="89"/>
      <c r="I24" s="112">
        <v>0</v>
      </c>
      <c r="J24" s="112">
        <v>0</v>
      </c>
      <c r="K24" s="42" t="s">
        <v>523</v>
      </c>
    </row>
    <row r="25" spans="1:11" ht="15">
      <c r="A25" s="42"/>
      <c r="B25" s="133"/>
      <c r="C25" s="79"/>
      <c r="D25" s="79"/>
      <c r="E25" s="79"/>
      <c r="F25" s="18"/>
      <c r="G25" s="132" t="s">
        <v>470</v>
      </c>
      <c r="H25" s="89"/>
      <c r="I25" s="92">
        <f>SUM(I26:I29)</f>
        <v>0</v>
      </c>
      <c r="J25" s="92">
        <f>SUM(J26:J29)</f>
        <v>0</v>
      </c>
      <c r="K25" s="42" t="s">
        <v>524</v>
      </c>
    </row>
    <row r="26" spans="1:11" ht="15">
      <c r="A26" s="42"/>
      <c r="B26" s="132" t="s">
        <v>525</v>
      </c>
      <c r="C26" s="87"/>
      <c r="D26" s="113"/>
      <c r="E26" s="113"/>
      <c r="F26" s="18"/>
      <c r="G26" s="80" t="s">
        <v>474</v>
      </c>
      <c r="H26" s="89"/>
      <c r="I26" s="112">
        <v>0</v>
      </c>
      <c r="J26" s="112">
        <v>0</v>
      </c>
      <c r="K26" s="42" t="s">
        <v>526</v>
      </c>
    </row>
    <row r="27" spans="1:11" ht="15">
      <c r="A27" s="42" t="s">
        <v>527</v>
      </c>
      <c r="B27" s="133" t="s">
        <v>469</v>
      </c>
      <c r="C27" s="89"/>
      <c r="D27" s="112">
        <v>0</v>
      </c>
      <c r="E27" s="112">
        <v>0</v>
      </c>
      <c r="F27" s="18"/>
      <c r="G27" s="80" t="s">
        <v>478</v>
      </c>
      <c r="H27" s="89"/>
      <c r="I27" s="112">
        <v>0</v>
      </c>
      <c r="J27" s="112">
        <v>0</v>
      </c>
      <c r="K27" s="42" t="s">
        <v>528</v>
      </c>
    </row>
    <row r="28" spans="1:11" ht="15">
      <c r="A28" s="42" t="s">
        <v>529</v>
      </c>
      <c r="B28" s="133" t="s">
        <v>530</v>
      </c>
      <c r="C28" s="89"/>
      <c r="D28" s="112">
        <v>0</v>
      </c>
      <c r="E28" s="112">
        <v>0</v>
      </c>
      <c r="F28" s="18"/>
      <c r="G28" s="80" t="s">
        <v>482</v>
      </c>
      <c r="H28" s="89"/>
      <c r="I28" s="112">
        <v>0</v>
      </c>
      <c r="J28" s="112">
        <v>0</v>
      </c>
      <c r="K28" s="42" t="s">
        <v>531</v>
      </c>
    </row>
    <row r="29" spans="1:11" ht="15">
      <c r="A29" s="42" t="s">
        <v>532</v>
      </c>
      <c r="B29" s="132" t="s">
        <v>473</v>
      </c>
      <c r="C29" s="89"/>
      <c r="D29" s="119">
        <f>SUM(D30:D33)</f>
        <v>0</v>
      </c>
      <c r="E29" s="119">
        <f>SUM(E30:E33)</f>
        <v>0</v>
      </c>
      <c r="F29" s="18"/>
      <c r="G29" s="80" t="s">
        <v>533</v>
      </c>
      <c r="H29" s="89"/>
      <c r="I29" s="112">
        <v>0</v>
      </c>
      <c r="J29" s="112">
        <v>0</v>
      </c>
      <c r="K29" s="42" t="s">
        <v>534</v>
      </c>
    </row>
    <row r="30" spans="1:11" ht="15">
      <c r="A30" s="42" t="s">
        <v>535</v>
      </c>
      <c r="B30" s="153" t="s">
        <v>536</v>
      </c>
      <c r="C30" s="89"/>
      <c r="D30" s="112">
        <v>0</v>
      </c>
      <c r="E30" s="112">
        <v>0</v>
      </c>
      <c r="F30" s="18"/>
      <c r="G30" s="154" t="s">
        <v>490</v>
      </c>
      <c r="H30" s="89"/>
      <c r="I30" s="112">
        <v>0</v>
      </c>
      <c r="J30" s="112">
        <v>0</v>
      </c>
      <c r="K30" s="42" t="s">
        <v>537</v>
      </c>
    </row>
    <row r="31" spans="1:11" ht="15">
      <c r="A31" s="42" t="s">
        <v>538</v>
      </c>
      <c r="B31" s="153" t="s">
        <v>539</v>
      </c>
      <c r="C31" s="89"/>
      <c r="D31" s="112">
        <v>0</v>
      </c>
      <c r="E31" s="112">
        <v>0</v>
      </c>
      <c r="F31" s="18"/>
      <c r="G31" s="133" t="s">
        <v>494</v>
      </c>
      <c r="H31" s="89"/>
      <c r="I31" s="112">
        <v>0</v>
      </c>
      <c r="J31" s="112">
        <v>0</v>
      </c>
      <c r="K31" s="42" t="s">
        <v>540</v>
      </c>
    </row>
    <row r="32" spans="1:11" ht="15">
      <c r="A32" s="42" t="s">
        <v>541</v>
      </c>
      <c r="B32" s="153" t="s">
        <v>485</v>
      </c>
      <c r="C32" s="89"/>
      <c r="D32" s="112">
        <v>0</v>
      </c>
      <c r="E32" s="112">
        <v>0</v>
      </c>
      <c r="F32" s="18"/>
      <c r="G32" s="133" t="s">
        <v>542</v>
      </c>
      <c r="H32" s="89"/>
      <c r="I32" s="90">
        <v>0</v>
      </c>
      <c r="J32" s="90">
        <v>0</v>
      </c>
      <c r="K32" s="42" t="s">
        <v>543</v>
      </c>
    </row>
    <row r="33" spans="1:11" ht="15">
      <c r="A33" s="42" t="s">
        <v>544</v>
      </c>
      <c r="B33" s="153" t="s">
        <v>489</v>
      </c>
      <c r="C33" s="89"/>
      <c r="D33" s="112">
        <v>0</v>
      </c>
      <c r="E33" s="112">
        <v>0</v>
      </c>
      <c r="F33" s="18"/>
      <c r="G33" s="133" t="s">
        <v>545</v>
      </c>
      <c r="H33" s="76"/>
      <c r="I33" s="90">
        <v>0</v>
      </c>
      <c r="J33" s="90">
        <v>0</v>
      </c>
      <c r="K33" s="42" t="s">
        <v>546</v>
      </c>
    </row>
    <row r="34" spans="1:11" ht="15">
      <c r="A34" s="42" t="s">
        <v>547</v>
      </c>
      <c r="B34" s="133" t="s">
        <v>497</v>
      </c>
      <c r="C34" s="89"/>
      <c r="D34" s="112">
        <v>0</v>
      </c>
      <c r="E34" s="112">
        <v>0</v>
      </c>
      <c r="F34" s="18"/>
      <c r="G34" s="72" t="s">
        <v>548</v>
      </c>
      <c r="H34" s="89"/>
      <c r="I34" s="92">
        <f>I24+I25+I30+I31+I32+I33</f>
        <v>0</v>
      </c>
      <c r="J34" s="92">
        <f>J24+J25+J30+J31+J32+J33</f>
        <v>0</v>
      </c>
      <c r="K34" s="42" t="s">
        <v>549</v>
      </c>
    </row>
    <row r="35" spans="1:11" ht="15">
      <c r="A35" s="42" t="s">
        <v>550</v>
      </c>
      <c r="B35" s="133" t="s">
        <v>551</v>
      </c>
      <c r="C35" s="89"/>
      <c r="D35" s="112">
        <v>0</v>
      </c>
      <c r="E35" s="112">
        <v>0</v>
      </c>
      <c r="F35" s="18"/>
      <c r="G35" s="72" t="s">
        <v>552</v>
      </c>
      <c r="H35" s="89"/>
      <c r="I35" s="92">
        <f>+I21+I34</f>
        <v>0</v>
      </c>
      <c r="J35" s="92">
        <f>+J21+J34</f>
        <v>0</v>
      </c>
      <c r="K35" s="42" t="s">
        <v>553</v>
      </c>
    </row>
    <row r="36" spans="1:11" ht="15">
      <c r="A36" s="42" t="s">
        <v>554</v>
      </c>
      <c r="B36" s="133" t="s">
        <v>555</v>
      </c>
      <c r="C36" s="89"/>
      <c r="D36" s="112">
        <v>0</v>
      </c>
      <c r="E36" s="112">
        <v>0</v>
      </c>
      <c r="F36" s="18"/>
      <c r="G36" s="72"/>
      <c r="H36" s="87"/>
      <c r="I36" s="159"/>
      <c r="J36" s="159"/>
      <c r="K36" s="42"/>
    </row>
    <row r="37" spans="1:11" ht="15">
      <c r="A37" s="42" t="s">
        <v>556</v>
      </c>
      <c r="B37" s="133" t="s">
        <v>557</v>
      </c>
      <c r="C37" s="89"/>
      <c r="D37" s="112">
        <v>0</v>
      </c>
      <c r="E37" s="112">
        <v>0</v>
      </c>
      <c r="F37" s="18"/>
      <c r="G37" s="72" t="s">
        <v>558</v>
      </c>
      <c r="H37" s="87"/>
      <c r="I37" s="88"/>
      <c r="J37" s="88"/>
      <c r="K37" s="42"/>
    </row>
    <row r="38" spans="1:11" ht="15">
      <c r="A38" s="42" t="s">
        <v>559</v>
      </c>
      <c r="B38" s="133" t="s">
        <v>560</v>
      </c>
      <c r="C38" s="89"/>
      <c r="D38" s="112">
        <v>0</v>
      </c>
      <c r="E38" s="112">
        <v>0</v>
      </c>
      <c r="F38" s="18"/>
      <c r="G38" s="75" t="s">
        <v>561</v>
      </c>
      <c r="H38" s="89"/>
      <c r="I38" s="90">
        <v>0</v>
      </c>
      <c r="J38" s="90">
        <v>0</v>
      </c>
      <c r="K38" s="42" t="s">
        <v>562</v>
      </c>
    </row>
    <row r="39" spans="1:11" ht="15">
      <c r="A39" s="42" t="s">
        <v>563</v>
      </c>
      <c r="B39" s="133" t="s">
        <v>564</v>
      </c>
      <c r="C39" s="89"/>
      <c r="D39" s="112">
        <v>0</v>
      </c>
      <c r="E39" s="112">
        <v>0</v>
      </c>
      <c r="F39" s="18"/>
      <c r="G39" s="152" t="s">
        <v>565</v>
      </c>
      <c r="H39" s="89"/>
      <c r="I39" s="90">
        <v>0</v>
      </c>
      <c r="J39" s="90">
        <v>0</v>
      </c>
      <c r="K39" s="42" t="s">
        <v>566</v>
      </c>
    </row>
    <row r="40" spans="1:11" ht="15">
      <c r="A40" s="42" t="s">
        <v>567</v>
      </c>
      <c r="B40" s="133" t="s">
        <v>505</v>
      </c>
      <c r="C40" s="89"/>
      <c r="D40" s="112">
        <v>0</v>
      </c>
      <c r="E40" s="112">
        <v>0</v>
      </c>
      <c r="F40" s="18"/>
      <c r="G40" s="75" t="s">
        <v>568</v>
      </c>
      <c r="H40" s="89"/>
      <c r="I40" s="90">
        <v>0</v>
      </c>
      <c r="J40" s="90">
        <v>0</v>
      </c>
      <c r="K40" s="42" t="s">
        <v>569</v>
      </c>
    </row>
    <row r="41" spans="1:11" ht="15">
      <c r="A41" s="42" t="s">
        <v>570</v>
      </c>
      <c r="B41" s="132" t="s">
        <v>571</v>
      </c>
      <c r="C41" s="89"/>
      <c r="D41" s="119">
        <f>D27+D28+D29+D34+D35+D36+D37+D38+D39+D40</f>
        <v>0</v>
      </c>
      <c r="E41" s="119">
        <f>E27+E28+E29+E34+E35+E36+E37+E38+E39+E40</f>
        <v>0</v>
      </c>
      <c r="F41" s="18"/>
      <c r="G41" s="75" t="s">
        <v>88</v>
      </c>
      <c r="H41" s="89"/>
      <c r="I41" s="90">
        <v>0</v>
      </c>
      <c r="J41" s="90">
        <v>0</v>
      </c>
      <c r="K41" s="42" t="s">
        <v>572</v>
      </c>
    </row>
    <row r="42" spans="1:11" ht="15">
      <c r="A42" s="42"/>
      <c r="B42" s="133"/>
      <c r="C42" s="133"/>
      <c r="D42" s="133"/>
      <c r="E42" s="133"/>
      <c r="F42" s="18"/>
      <c r="G42" s="75" t="s">
        <v>89</v>
      </c>
      <c r="H42" s="76"/>
      <c r="I42" s="90">
        <v>0</v>
      </c>
      <c r="J42" s="90">
        <v>0</v>
      </c>
      <c r="K42" s="42" t="s">
        <v>573</v>
      </c>
    </row>
    <row r="43" spans="1:11" ht="15">
      <c r="A43" s="42"/>
      <c r="B43" s="133"/>
      <c r="C43" s="133"/>
      <c r="D43" s="133"/>
      <c r="E43" s="133"/>
      <c r="F43" s="18"/>
      <c r="G43" s="75" t="s">
        <v>574</v>
      </c>
      <c r="H43" s="89"/>
      <c r="I43" s="90">
        <v>0</v>
      </c>
      <c r="J43" s="90">
        <v>0</v>
      </c>
      <c r="K43" s="42" t="s">
        <v>575</v>
      </c>
    </row>
    <row r="44" spans="1:11" ht="15">
      <c r="A44" s="42"/>
      <c r="B44" s="133"/>
      <c r="C44" s="133"/>
      <c r="D44" s="133"/>
      <c r="E44" s="133"/>
      <c r="F44" s="18"/>
      <c r="G44" s="75" t="s">
        <v>90</v>
      </c>
      <c r="H44" s="89"/>
      <c r="I44" s="90">
        <v>0</v>
      </c>
      <c r="J44" s="90">
        <v>0</v>
      </c>
      <c r="K44" s="42" t="s">
        <v>576</v>
      </c>
    </row>
    <row r="45" spans="1:11" ht="15">
      <c r="A45" s="42"/>
      <c r="B45" s="133"/>
      <c r="C45" s="133"/>
      <c r="D45" s="133"/>
      <c r="E45" s="133"/>
      <c r="F45" s="18"/>
      <c r="G45" s="72" t="s">
        <v>91</v>
      </c>
      <c r="H45" s="89"/>
      <c r="I45" s="92">
        <f>SUM(I38:I44)</f>
        <v>0</v>
      </c>
      <c r="J45" s="92">
        <f>SUM(J38:J44)</f>
        <v>0</v>
      </c>
      <c r="K45" s="42" t="s">
        <v>577</v>
      </c>
    </row>
    <row r="46" spans="1:11" ht="15">
      <c r="A46" s="42"/>
      <c r="B46" s="133"/>
      <c r="C46" s="133"/>
      <c r="D46" s="133"/>
      <c r="E46" s="133"/>
      <c r="F46" s="18"/>
      <c r="G46" s="75" t="s">
        <v>578</v>
      </c>
      <c r="H46" s="89"/>
      <c r="I46" s="90">
        <v>0</v>
      </c>
      <c r="J46" s="90">
        <v>0</v>
      </c>
      <c r="K46" s="42" t="s">
        <v>579</v>
      </c>
    </row>
    <row r="47" spans="1:11" ht="15">
      <c r="A47" s="42"/>
      <c r="B47" s="133"/>
      <c r="C47" s="133"/>
      <c r="D47" s="133"/>
      <c r="E47" s="133"/>
      <c r="F47" s="18"/>
      <c r="G47" s="72" t="s">
        <v>580</v>
      </c>
      <c r="H47" s="89"/>
      <c r="I47" s="92">
        <f>I45+I46</f>
        <v>0</v>
      </c>
      <c r="J47" s="92">
        <f>J45+J46</f>
        <v>0</v>
      </c>
      <c r="K47" s="42" t="s">
        <v>581</v>
      </c>
    </row>
    <row r="48" spans="1:11" ht="15">
      <c r="A48" s="42"/>
      <c r="B48" s="133"/>
      <c r="C48" s="133"/>
      <c r="D48" s="133"/>
      <c r="E48" s="133"/>
      <c r="F48" s="18"/>
      <c r="G48" s="72"/>
      <c r="H48" s="87"/>
      <c r="I48" s="159"/>
      <c r="J48" s="159"/>
      <c r="K48" s="42"/>
    </row>
    <row r="49" spans="1:11" ht="15.75" thickBot="1">
      <c r="A49" s="42" t="s">
        <v>582</v>
      </c>
      <c r="B49" s="160" t="s">
        <v>583</v>
      </c>
      <c r="C49" s="89"/>
      <c r="D49" s="119">
        <f>+D24+D41</f>
        <v>0</v>
      </c>
      <c r="E49" s="119">
        <f>+E24+E41</f>
        <v>0</v>
      </c>
      <c r="F49" s="18"/>
      <c r="G49" s="161" t="s">
        <v>584</v>
      </c>
      <c r="H49" s="89"/>
      <c r="I49" s="92">
        <f>+I35+I47</f>
        <v>0</v>
      </c>
      <c r="J49" s="92">
        <f>+J35+J47</f>
        <v>0</v>
      </c>
      <c r="K49" s="42" t="s">
        <v>585</v>
      </c>
    </row>
    <row r="50" spans="1:5" ht="15.75" thickTop="1">
      <c r="A50" s="42"/>
      <c r="B50" s="162"/>
      <c r="C50" s="106"/>
      <c r="D50" s="163"/>
      <c r="E50" s="163"/>
    </row>
    <row r="51" ht="15">
      <c r="B51" s="6"/>
    </row>
    <row r="52" spans="1:2" ht="15">
      <c r="A52" s="42"/>
      <c r="B52" s="164"/>
    </row>
    <row r="53" spans="1:2" ht="15">
      <c r="A53" s="42"/>
      <c r="B53" s="102"/>
    </row>
    <row r="59" ht="15">
      <c r="A59" s="71"/>
    </row>
    <row r="60" ht="15">
      <c r="A60" s="71"/>
    </row>
    <row r="61" ht="15">
      <c r="A61" s="71"/>
    </row>
    <row r="62" ht="15">
      <c r="A62" s="71"/>
    </row>
    <row r="63" ht="15">
      <c r="A63" s="71"/>
    </row>
    <row r="64" ht="15">
      <c r="A64" s="71"/>
    </row>
    <row r="65" ht="15">
      <c r="A65" s="71"/>
    </row>
    <row r="66" ht="15">
      <c r="A66" s="71"/>
    </row>
    <row r="67" ht="15">
      <c r="A67" s="71"/>
    </row>
    <row r="68" ht="15">
      <c r="A68" s="71"/>
    </row>
    <row r="69" ht="15">
      <c r="A69" s="71"/>
    </row>
    <row r="70" ht="15">
      <c r="A70" s="71"/>
    </row>
    <row r="71" ht="15">
      <c r="A71" s="71"/>
    </row>
  </sheetData>
  <sheetProtection password="C348" sheet="1"/>
  <protectedRanges>
    <protectedRange sqref="C9:E10 C11 C12:E19 C20 C21:E22 C23:C24 C27:E28 C29 C30:E40 C41 C49 H9:J9 H10 H11:J18 H19 H20:J20 H21 H24:J24 H25 H34:H35 H38:J44 H45 H46:J46 H47 H49 H26:J33" name="Rango1"/>
  </protectedRanges>
  <mergeCells count="4">
    <mergeCell ref="B1:J1"/>
    <mergeCell ref="B2:J2"/>
    <mergeCell ref="B3:J3"/>
    <mergeCell ref="B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A1"/>
  <sheetViews>
    <sheetView zoomScalePageLayoutView="0" workbookViewId="0" topLeftCell="A1">
      <selection activeCell="I15" sqref="I1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E53"/>
  <sheetViews>
    <sheetView zoomScalePageLayoutView="0" workbookViewId="0" topLeftCell="B1">
      <selection activeCell="D9" sqref="D9"/>
    </sheetView>
  </sheetViews>
  <sheetFormatPr defaultColWidth="11.421875" defaultRowHeight="15"/>
  <cols>
    <col min="1" max="1" width="7.421875" style="63" bestFit="1" customWidth="1"/>
    <col min="2" max="2" width="58.57421875" style="0" customWidth="1"/>
    <col min="3" max="3" width="7.140625" style="0" customWidth="1"/>
    <col min="4" max="4" width="14.28125" style="146" customWidth="1"/>
    <col min="5" max="5" width="14.28125" style="0" customWidth="1"/>
  </cols>
  <sheetData>
    <row r="1" spans="2:5" ht="15">
      <c r="B1" s="200">
        <f>+'DG'!B8</f>
        <v>0</v>
      </c>
      <c r="C1" s="201"/>
      <c r="D1" s="201"/>
      <c r="E1" s="201"/>
    </row>
    <row r="2" spans="2:5" ht="15">
      <c r="B2" s="201" t="s">
        <v>23</v>
      </c>
      <c r="C2" s="201"/>
      <c r="D2" s="201"/>
      <c r="E2" s="201"/>
    </row>
    <row r="3" spans="2:5" ht="15">
      <c r="B3" s="201" t="str">
        <f>CONCATENATE("Por los periodos terminados al ",'DG'!D7," del año ",'DG'!B5," y ",'DG'!B5-1)</f>
        <v>Por los periodos terminados al 30 de Junio del año 2016 y 2015</v>
      </c>
      <c r="C3" s="201"/>
      <c r="D3" s="201"/>
      <c r="E3" s="201"/>
    </row>
    <row r="4" spans="2:5" ht="15">
      <c r="B4" s="201" t="str">
        <f>+SF!B4</f>
        <v>(En miles de soles)</v>
      </c>
      <c r="C4" s="201"/>
      <c r="D4" s="201"/>
      <c r="E4" s="201"/>
    </row>
    <row r="5" spans="2:5" ht="15">
      <c r="B5" s="189"/>
      <c r="C5" s="189"/>
      <c r="D5" s="189"/>
      <c r="E5" s="189"/>
    </row>
    <row r="6" spans="2:5" ht="15">
      <c r="B6" s="189"/>
      <c r="C6" s="189"/>
      <c r="D6" s="189"/>
      <c r="E6" s="189"/>
    </row>
    <row r="7" spans="1:5" ht="45">
      <c r="A7" s="107"/>
      <c r="B7" s="194"/>
      <c r="C7" s="194" t="s">
        <v>165</v>
      </c>
      <c r="D7" s="195" t="str">
        <f>CONCATENATE("Por el Periodo acumulado del  ",'DG'!E7," al ",'DG'!D7," de  ",'DG'!B5)</f>
        <v>Por el Periodo acumulado del  1 de Enero al 30 de Junio de  2016</v>
      </c>
      <c r="E7" s="195" t="str">
        <f>CONCATENATE("Por el Periodo acumulado del  ",'DG'!E7," al ",'DG'!D7," de  ",'DG'!B5-1)</f>
        <v>Por el Periodo acumulado del  1 de Enero al 30 de Junio de  2015</v>
      </c>
    </row>
    <row r="8" spans="1:5" ht="15">
      <c r="A8" s="42"/>
      <c r="B8" s="132"/>
      <c r="C8" s="133"/>
      <c r="D8" s="133"/>
      <c r="E8" s="133"/>
    </row>
    <row r="9" spans="1:5" ht="15">
      <c r="A9" s="127" t="s">
        <v>389</v>
      </c>
      <c r="B9" s="75" t="s">
        <v>390</v>
      </c>
      <c r="C9" s="89"/>
      <c r="D9" s="112">
        <v>0</v>
      </c>
      <c r="E9" s="112">
        <v>0</v>
      </c>
    </row>
    <row r="10" spans="1:5" ht="15">
      <c r="A10" s="127" t="s">
        <v>391</v>
      </c>
      <c r="B10" s="75" t="s">
        <v>392</v>
      </c>
      <c r="C10" s="89"/>
      <c r="D10" s="112">
        <v>0</v>
      </c>
      <c r="E10" s="112">
        <v>0</v>
      </c>
    </row>
    <row r="11" spans="1:5" ht="15">
      <c r="A11" s="127" t="s">
        <v>393</v>
      </c>
      <c r="B11" s="132" t="s">
        <v>394</v>
      </c>
      <c r="C11" s="89"/>
      <c r="D11" s="119">
        <f>+D9+D10</f>
        <v>0</v>
      </c>
      <c r="E11" s="119">
        <f>+E9+E10</f>
        <v>0</v>
      </c>
    </row>
    <row r="12" spans="1:5" ht="15">
      <c r="A12" s="127" t="s">
        <v>395</v>
      </c>
      <c r="B12" s="75" t="s">
        <v>396</v>
      </c>
      <c r="C12" s="89"/>
      <c r="D12" s="112">
        <v>0</v>
      </c>
      <c r="E12" s="112">
        <v>0</v>
      </c>
    </row>
    <row r="13" spans="1:5" ht="15">
      <c r="A13" s="127" t="s">
        <v>397</v>
      </c>
      <c r="B13" s="75" t="s">
        <v>398</v>
      </c>
      <c r="C13" s="89"/>
      <c r="D13" s="112">
        <v>0</v>
      </c>
      <c r="E13" s="112">
        <v>0</v>
      </c>
    </row>
    <row r="14" spans="1:5" ht="15">
      <c r="A14" s="127" t="s">
        <v>399</v>
      </c>
      <c r="B14" s="134" t="s">
        <v>400</v>
      </c>
      <c r="C14" s="89"/>
      <c r="D14" s="112">
        <v>0</v>
      </c>
      <c r="E14" s="112">
        <v>0</v>
      </c>
    </row>
    <row r="15" spans="1:5" ht="15">
      <c r="A15" s="127" t="s">
        <v>401</v>
      </c>
      <c r="B15" s="75" t="s">
        <v>402</v>
      </c>
      <c r="C15" s="89"/>
      <c r="D15" s="112">
        <v>0</v>
      </c>
      <c r="E15" s="112">
        <v>0</v>
      </c>
    </row>
    <row r="16" spans="1:5" ht="15">
      <c r="A16" s="127" t="s">
        <v>403</v>
      </c>
      <c r="B16" s="75" t="s">
        <v>404</v>
      </c>
      <c r="C16" s="89"/>
      <c r="D16" s="112">
        <v>0</v>
      </c>
      <c r="E16" s="112">
        <v>0</v>
      </c>
    </row>
    <row r="17" spans="1:5" ht="15">
      <c r="A17" s="127" t="s">
        <v>405</v>
      </c>
      <c r="B17" s="135" t="s">
        <v>406</v>
      </c>
      <c r="C17" s="89"/>
      <c r="D17" s="112">
        <v>0</v>
      </c>
      <c r="E17" s="112">
        <v>0</v>
      </c>
    </row>
    <row r="18" spans="1:5" ht="15">
      <c r="A18" s="127" t="s">
        <v>407</v>
      </c>
      <c r="B18" s="132" t="s">
        <v>408</v>
      </c>
      <c r="C18" s="89"/>
      <c r="D18" s="119">
        <f>SUM(D11:D17)</f>
        <v>0</v>
      </c>
      <c r="E18" s="119">
        <f>SUM(E11:E17)</f>
        <v>0</v>
      </c>
    </row>
    <row r="19" spans="1:5" ht="15">
      <c r="A19" s="127" t="s">
        <v>409</v>
      </c>
      <c r="B19" s="75" t="s">
        <v>410</v>
      </c>
      <c r="C19" s="89"/>
      <c r="D19" s="112">
        <v>0</v>
      </c>
      <c r="E19" s="112">
        <v>0</v>
      </c>
    </row>
    <row r="20" spans="1:5" ht="15">
      <c r="A20" s="127" t="s">
        <v>411</v>
      </c>
      <c r="B20" s="75" t="s">
        <v>412</v>
      </c>
      <c r="C20" s="89"/>
      <c r="D20" s="112">
        <v>0</v>
      </c>
      <c r="E20" s="112">
        <v>0</v>
      </c>
    </row>
    <row r="21" spans="1:5" ht="15">
      <c r="A21" s="127" t="s">
        <v>413</v>
      </c>
      <c r="B21" s="75" t="s">
        <v>414</v>
      </c>
      <c r="C21" s="89"/>
      <c r="D21" s="112">
        <v>0</v>
      </c>
      <c r="E21" s="112">
        <v>0</v>
      </c>
    </row>
    <row r="22" spans="1:5" ht="23.25">
      <c r="A22" s="127" t="s">
        <v>415</v>
      </c>
      <c r="B22" s="96" t="s">
        <v>416</v>
      </c>
      <c r="C22" s="89"/>
      <c r="D22" s="112">
        <v>0</v>
      </c>
      <c r="E22" s="112">
        <v>0</v>
      </c>
    </row>
    <row r="23" spans="1:5" ht="23.25">
      <c r="A23" s="127" t="s">
        <v>417</v>
      </c>
      <c r="B23" s="136" t="s">
        <v>418</v>
      </c>
      <c r="C23" s="89"/>
      <c r="D23" s="112">
        <v>0</v>
      </c>
      <c r="E23" s="112">
        <v>0</v>
      </c>
    </row>
    <row r="24" spans="1:5" ht="23.25">
      <c r="A24" s="127" t="s">
        <v>419</v>
      </c>
      <c r="B24" s="136" t="s">
        <v>192</v>
      </c>
      <c r="C24" s="89"/>
      <c r="D24" s="112">
        <v>0</v>
      </c>
      <c r="E24" s="112">
        <v>0</v>
      </c>
    </row>
    <row r="25" spans="1:5" ht="15">
      <c r="A25" s="127" t="s">
        <v>420</v>
      </c>
      <c r="B25" s="132" t="s">
        <v>421</v>
      </c>
      <c r="C25" s="89"/>
      <c r="D25" s="119">
        <f>SUM(D18:D24)</f>
        <v>0</v>
      </c>
      <c r="E25" s="119">
        <f>SUM(E18:E24)</f>
        <v>0</v>
      </c>
    </row>
    <row r="26" spans="1:5" ht="15">
      <c r="A26" s="127" t="s">
        <v>422</v>
      </c>
      <c r="B26" s="75" t="s">
        <v>423</v>
      </c>
      <c r="C26" s="89"/>
      <c r="D26" s="112">
        <v>0</v>
      </c>
      <c r="E26" s="112">
        <v>0</v>
      </c>
    </row>
    <row r="27" spans="1:5" ht="15">
      <c r="A27" s="127" t="s">
        <v>424</v>
      </c>
      <c r="B27" s="72" t="s">
        <v>425</v>
      </c>
      <c r="C27" s="89"/>
      <c r="D27" s="119">
        <f>+D25+D26</f>
        <v>0</v>
      </c>
      <c r="E27" s="119">
        <f>+E25+E26</f>
        <v>0</v>
      </c>
    </row>
    <row r="28" spans="1:5" ht="23.25">
      <c r="A28" s="127" t="s">
        <v>426</v>
      </c>
      <c r="B28" s="96" t="s">
        <v>427</v>
      </c>
      <c r="C28" s="89"/>
      <c r="D28" s="112">
        <v>0</v>
      </c>
      <c r="E28" s="112">
        <v>0</v>
      </c>
    </row>
    <row r="29" spans="1:5" ht="15">
      <c r="A29" s="127" t="s">
        <v>428</v>
      </c>
      <c r="B29" s="72" t="s">
        <v>168</v>
      </c>
      <c r="C29" s="89"/>
      <c r="D29" s="119">
        <f>+D27+D28</f>
        <v>0</v>
      </c>
      <c r="E29" s="119">
        <f>+E27+E28</f>
        <v>0</v>
      </c>
    </row>
    <row r="30" spans="1:5" ht="15">
      <c r="A30" s="127"/>
      <c r="B30" s="72"/>
      <c r="C30" s="87"/>
      <c r="D30" s="137"/>
      <c r="E30" s="137"/>
    </row>
    <row r="31" spans="1:5" ht="15">
      <c r="A31" s="127"/>
      <c r="B31" s="72" t="s">
        <v>429</v>
      </c>
      <c r="C31" s="87"/>
      <c r="D31" s="137"/>
      <c r="E31" s="137"/>
    </row>
    <row r="32" spans="1:5" ht="15">
      <c r="A32" s="127" t="s">
        <v>430</v>
      </c>
      <c r="B32" s="96" t="s">
        <v>384</v>
      </c>
      <c r="C32" s="89"/>
      <c r="D32" s="112">
        <v>0</v>
      </c>
      <c r="E32" s="112">
        <v>0</v>
      </c>
    </row>
    <row r="33" spans="1:5" ht="15">
      <c r="A33" s="127" t="s">
        <v>431</v>
      </c>
      <c r="B33" s="96" t="s">
        <v>386</v>
      </c>
      <c r="C33" s="89"/>
      <c r="D33" s="112">
        <v>0</v>
      </c>
      <c r="E33" s="112">
        <v>0</v>
      </c>
    </row>
    <row r="34" spans="1:5" ht="15">
      <c r="A34" s="127"/>
      <c r="B34" s="78" t="s">
        <v>168</v>
      </c>
      <c r="C34" s="89"/>
      <c r="D34" s="119">
        <f>SUM(D32:D33)</f>
        <v>0</v>
      </c>
      <c r="E34" s="119">
        <f>SUM(E32:E33)</f>
        <v>0</v>
      </c>
    </row>
    <row r="35" spans="1:5" ht="15">
      <c r="A35" s="127"/>
      <c r="B35" s="72"/>
      <c r="C35" s="87"/>
      <c r="D35" s="137"/>
      <c r="E35" s="137"/>
    </row>
    <row r="36" spans="1:5" ht="15">
      <c r="A36" s="127"/>
      <c r="B36" s="138" t="s">
        <v>432</v>
      </c>
      <c r="C36" s="79"/>
      <c r="D36" s="139"/>
      <c r="E36" s="139"/>
    </row>
    <row r="37" spans="1:5" ht="15">
      <c r="A37" s="127"/>
      <c r="B37" s="140" t="s">
        <v>433</v>
      </c>
      <c r="C37" s="79"/>
      <c r="D37" s="139"/>
      <c r="E37" s="139"/>
    </row>
    <row r="38" spans="1:5" ht="12" customHeight="1">
      <c r="A38" s="127" t="s">
        <v>434</v>
      </c>
      <c r="B38" s="141" t="s">
        <v>435</v>
      </c>
      <c r="C38" s="76"/>
      <c r="D38" s="33">
        <v>0</v>
      </c>
      <c r="E38" s="33">
        <v>0</v>
      </c>
    </row>
    <row r="39" spans="1:5" ht="15">
      <c r="A39" s="127" t="s">
        <v>436</v>
      </c>
      <c r="B39" s="141" t="s">
        <v>437</v>
      </c>
      <c r="C39" s="76"/>
      <c r="D39" s="33">
        <v>0</v>
      </c>
      <c r="E39" s="33">
        <v>0</v>
      </c>
    </row>
    <row r="40" spans="1:5" ht="15">
      <c r="A40" s="127" t="s">
        <v>438</v>
      </c>
      <c r="B40" s="125" t="s">
        <v>439</v>
      </c>
      <c r="C40" s="76"/>
      <c r="D40" s="142">
        <f>D38+D39</f>
        <v>0</v>
      </c>
      <c r="E40" s="142">
        <f>E38+E39</f>
        <v>0</v>
      </c>
    </row>
    <row r="41" spans="1:5" ht="15">
      <c r="A41" s="127"/>
      <c r="B41" s="125"/>
      <c r="C41" s="79"/>
      <c r="D41" s="139"/>
      <c r="E41" s="139"/>
    </row>
    <row r="42" spans="1:5" ht="15">
      <c r="A42" s="127" t="s">
        <v>440</v>
      </c>
      <c r="B42" s="141" t="s">
        <v>441</v>
      </c>
      <c r="C42" s="76"/>
      <c r="D42" s="33">
        <v>0</v>
      </c>
      <c r="E42" s="33">
        <v>0</v>
      </c>
    </row>
    <row r="43" spans="1:5" ht="15">
      <c r="A43" s="127" t="s">
        <v>442</v>
      </c>
      <c r="B43" s="141" t="s">
        <v>443</v>
      </c>
      <c r="C43" s="76"/>
      <c r="D43" s="33">
        <v>0</v>
      </c>
      <c r="E43" s="33">
        <v>0</v>
      </c>
    </row>
    <row r="44" spans="1:5" ht="15">
      <c r="A44" s="127" t="s">
        <v>444</v>
      </c>
      <c r="B44" s="125" t="s">
        <v>445</v>
      </c>
      <c r="C44" s="76"/>
      <c r="D44" s="142">
        <f>D42+D43</f>
        <v>0</v>
      </c>
      <c r="E44" s="142">
        <f>E42+E43</f>
        <v>0</v>
      </c>
    </row>
    <row r="45" spans="1:5" ht="15">
      <c r="A45" s="127"/>
      <c r="B45" s="125"/>
      <c r="C45" s="87"/>
      <c r="D45" s="137"/>
      <c r="E45" s="137"/>
    </row>
    <row r="46" spans="1:5" ht="15">
      <c r="A46" s="127"/>
      <c r="B46" s="140" t="s">
        <v>446</v>
      </c>
      <c r="C46" s="79"/>
      <c r="D46" s="143"/>
      <c r="E46" s="143"/>
    </row>
    <row r="47" spans="1:5" ht="15">
      <c r="A47" s="127" t="s">
        <v>447</v>
      </c>
      <c r="B47" s="141" t="s">
        <v>448</v>
      </c>
      <c r="C47" s="76"/>
      <c r="D47" s="144">
        <v>0</v>
      </c>
      <c r="E47" s="144">
        <v>0</v>
      </c>
    </row>
    <row r="48" spans="1:5" ht="15">
      <c r="A48" s="127" t="s">
        <v>449</v>
      </c>
      <c r="B48" s="141" t="s">
        <v>450</v>
      </c>
      <c r="C48" s="76"/>
      <c r="D48" s="144">
        <v>0</v>
      </c>
      <c r="E48" s="144">
        <v>0</v>
      </c>
    </row>
    <row r="49" spans="1:5" ht="15">
      <c r="A49" s="127" t="s">
        <v>451</v>
      </c>
      <c r="B49" s="125" t="s">
        <v>452</v>
      </c>
      <c r="C49" s="76"/>
      <c r="D49" s="145">
        <f>D47+D48</f>
        <v>0</v>
      </c>
      <c r="E49" s="145">
        <f>E47+E48</f>
        <v>0</v>
      </c>
    </row>
    <row r="50" spans="1:5" ht="15">
      <c r="A50" s="127"/>
      <c r="B50" s="141"/>
      <c r="C50" s="79"/>
      <c r="D50" s="143"/>
      <c r="E50" s="143"/>
    </row>
    <row r="51" spans="1:5" ht="15">
      <c r="A51" s="127" t="s">
        <v>453</v>
      </c>
      <c r="B51" s="141" t="s">
        <v>454</v>
      </c>
      <c r="C51" s="76"/>
      <c r="D51" s="144">
        <v>0</v>
      </c>
      <c r="E51" s="144">
        <v>0</v>
      </c>
    </row>
    <row r="52" spans="1:5" ht="15">
      <c r="A52" s="127" t="s">
        <v>455</v>
      </c>
      <c r="B52" s="141" t="s">
        <v>456</v>
      </c>
      <c r="C52" s="76"/>
      <c r="D52" s="144">
        <v>0</v>
      </c>
      <c r="E52" s="144">
        <v>0</v>
      </c>
    </row>
    <row r="53" spans="1:5" ht="15">
      <c r="A53" s="127" t="s">
        <v>457</v>
      </c>
      <c r="B53" s="125" t="s">
        <v>458</v>
      </c>
      <c r="C53" s="76"/>
      <c r="D53" s="145">
        <f>D51+D52</f>
        <v>0</v>
      </c>
      <c r="E53" s="145">
        <f>E51+E52</f>
        <v>0</v>
      </c>
    </row>
  </sheetData>
  <sheetProtection password="C348" sheet="1"/>
  <protectedRanges>
    <protectedRange sqref="C12:E17 C11 C19:E24 C18 C26:E26 C25 C28:E28 C27 C32:E33 C29 C38:E39 C34 C42:E43 C40 C47:E48 C44 C51:E52 C49 C53 C9:E10" name="Rango1"/>
  </protectedRanges>
  <mergeCells count="4">
    <mergeCell ref="B1:E1"/>
    <mergeCell ref="B2:E2"/>
    <mergeCell ref="B3:E3"/>
    <mergeCell ref="B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E42"/>
  <sheetViews>
    <sheetView zoomScalePageLayoutView="0" workbookViewId="0" topLeftCell="B1">
      <selection activeCell="D9" sqref="D9"/>
    </sheetView>
  </sheetViews>
  <sheetFormatPr defaultColWidth="11.421875" defaultRowHeight="15"/>
  <cols>
    <col min="1" max="1" width="7.8515625" style="63" bestFit="1" customWidth="1"/>
    <col min="2" max="2" width="58.8515625" style="63" bestFit="1" customWidth="1"/>
    <col min="3" max="3" width="7.140625" style="63" customWidth="1"/>
    <col min="4" max="4" width="14.28125" style="131" customWidth="1"/>
    <col min="5" max="5" width="14.28125" style="63" customWidth="1"/>
  </cols>
  <sheetData>
    <row r="1" spans="2:5" ht="15">
      <c r="B1" s="200">
        <f>+'DG'!B8</f>
        <v>0</v>
      </c>
      <c r="C1" s="201"/>
      <c r="D1" s="201"/>
      <c r="E1" s="201"/>
    </row>
    <row r="2" spans="2:5" ht="15">
      <c r="B2" s="201" t="s">
        <v>25</v>
      </c>
      <c r="C2" s="201"/>
      <c r="D2" s="201"/>
      <c r="E2" s="201"/>
    </row>
    <row r="3" spans="2:5" ht="15">
      <c r="B3" s="201" t="str">
        <f>RF!B3</f>
        <v>Por los periodos terminados al 30 de Junio del año 2016 y 2015</v>
      </c>
      <c r="C3" s="201"/>
      <c r="D3" s="201"/>
      <c r="E3" s="201"/>
    </row>
    <row r="4" spans="2:5" ht="15">
      <c r="B4" s="201" t="str">
        <f>+SF!B4</f>
        <v>(En miles de soles)</v>
      </c>
      <c r="C4" s="201"/>
      <c r="D4" s="201"/>
      <c r="E4" s="201"/>
    </row>
    <row r="5" spans="2:5" ht="15">
      <c r="B5" s="189"/>
      <c r="C5" s="189"/>
      <c r="D5" s="189"/>
      <c r="E5" s="189"/>
    </row>
    <row r="6" spans="2:5" ht="15">
      <c r="B6" s="189"/>
      <c r="C6" s="189"/>
      <c r="D6" s="189"/>
      <c r="E6" s="189"/>
    </row>
    <row r="7" spans="1:5" ht="45">
      <c r="A7" s="107"/>
      <c r="B7" s="177"/>
      <c r="C7" s="179" t="s">
        <v>165</v>
      </c>
      <c r="D7" s="193" t="str">
        <f>RF!D7</f>
        <v>Por el Periodo acumulado del  1 de Enero al 30 de Junio de  2016</v>
      </c>
      <c r="E7" s="193" t="str">
        <f>RF!E7</f>
        <v>Por el Periodo acumulado del  1 de Enero al 30 de Junio de  2015</v>
      </c>
    </row>
    <row r="8" spans="1:5" ht="15">
      <c r="A8" s="107"/>
      <c r="B8" s="108"/>
      <c r="C8" s="109"/>
      <c r="D8" s="110"/>
      <c r="E8" s="110"/>
    </row>
    <row r="9" spans="1:5" ht="15">
      <c r="A9" s="42" t="s">
        <v>345</v>
      </c>
      <c r="B9" s="72" t="s">
        <v>346</v>
      </c>
      <c r="C9" s="111"/>
      <c r="D9" s="112">
        <v>0</v>
      </c>
      <c r="E9" s="112">
        <v>0</v>
      </c>
    </row>
    <row r="10" spans="1:5" ht="15">
      <c r="A10" s="42"/>
      <c r="B10" s="75"/>
      <c r="C10" s="87"/>
      <c r="D10" s="113"/>
      <c r="E10" s="113"/>
    </row>
    <row r="11" spans="1:5" ht="15">
      <c r="A11" s="42"/>
      <c r="B11" s="114" t="s">
        <v>347</v>
      </c>
      <c r="C11" s="87"/>
      <c r="D11" s="113"/>
      <c r="E11" s="113"/>
    </row>
    <row r="12" spans="1:5" ht="15">
      <c r="A12" s="42" t="s">
        <v>348</v>
      </c>
      <c r="B12" s="115" t="s">
        <v>349</v>
      </c>
      <c r="C12" s="89"/>
      <c r="D12" s="112">
        <v>0</v>
      </c>
      <c r="E12" s="112">
        <v>0</v>
      </c>
    </row>
    <row r="13" spans="1:5" ht="15">
      <c r="A13" s="42" t="s">
        <v>350</v>
      </c>
      <c r="B13" s="116" t="s">
        <v>351</v>
      </c>
      <c r="C13" s="89"/>
      <c r="D13" s="112">
        <v>0</v>
      </c>
      <c r="E13" s="112">
        <v>0</v>
      </c>
    </row>
    <row r="14" spans="1:5" ht="23.25">
      <c r="A14" s="42" t="s">
        <v>352</v>
      </c>
      <c r="B14" s="117" t="s">
        <v>353</v>
      </c>
      <c r="C14" s="89"/>
      <c r="D14" s="112">
        <v>0</v>
      </c>
      <c r="E14" s="112">
        <v>0</v>
      </c>
    </row>
    <row r="15" spans="1:5" ht="15">
      <c r="A15" s="42" t="s">
        <v>354</v>
      </c>
      <c r="B15" s="118" t="s">
        <v>355</v>
      </c>
      <c r="C15" s="89"/>
      <c r="D15" s="112">
        <v>0</v>
      </c>
      <c r="E15" s="112">
        <v>0</v>
      </c>
    </row>
    <row r="16" spans="1:5" ht="23.25">
      <c r="A16" s="42" t="s">
        <v>356</v>
      </c>
      <c r="B16" s="117" t="s">
        <v>357</v>
      </c>
      <c r="C16" s="89"/>
      <c r="D16" s="112">
        <v>0</v>
      </c>
      <c r="E16" s="112">
        <v>0</v>
      </c>
    </row>
    <row r="17" spans="1:5" ht="23.25">
      <c r="A17" s="42" t="s">
        <v>358</v>
      </c>
      <c r="B17" s="117" t="s">
        <v>99</v>
      </c>
      <c r="C17" s="89"/>
      <c r="D17" s="112">
        <v>0</v>
      </c>
      <c r="E17" s="112">
        <v>0</v>
      </c>
    </row>
    <row r="18" spans="1:5" ht="15">
      <c r="A18" s="42" t="s">
        <v>359</v>
      </c>
      <c r="B18" s="115" t="s">
        <v>360</v>
      </c>
      <c r="C18" s="89"/>
      <c r="D18" s="112">
        <v>0</v>
      </c>
      <c r="E18" s="112">
        <v>0</v>
      </c>
    </row>
    <row r="19" spans="1:5" ht="15">
      <c r="A19" s="42" t="s">
        <v>361</v>
      </c>
      <c r="B19" s="117" t="s">
        <v>362</v>
      </c>
      <c r="C19" s="89"/>
      <c r="D19" s="112">
        <v>0</v>
      </c>
      <c r="E19" s="112">
        <v>0</v>
      </c>
    </row>
    <row r="20" spans="1:5" ht="23.25">
      <c r="A20" s="42" t="s">
        <v>363</v>
      </c>
      <c r="B20" s="117" t="s">
        <v>102</v>
      </c>
      <c r="C20" s="89"/>
      <c r="D20" s="112">
        <v>0</v>
      </c>
      <c r="E20" s="112">
        <v>0</v>
      </c>
    </row>
    <row r="21" spans="1:5" ht="15">
      <c r="A21" s="42" t="s">
        <v>364</v>
      </c>
      <c r="B21" s="114" t="s">
        <v>365</v>
      </c>
      <c r="C21" s="89"/>
      <c r="D21" s="119">
        <f>SUM(D12:D20)</f>
        <v>0</v>
      </c>
      <c r="E21" s="119">
        <f>SUM(E12:E20)</f>
        <v>0</v>
      </c>
    </row>
    <row r="22" spans="1:5" ht="15">
      <c r="A22" s="42"/>
      <c r="B22" s="114"/>
      <c r="C22" s="87"/>
      <c r="D22" s="113"/>
      <c r="E22" s="113"/>
    </row>
    <row r="23" spans="1:5" ht="23.25">
      <c r="A23" s="42"/>
      <c r="B23" s="120" t="s">
        <v>366</v>
      </c>
      <c r="C23" s="121"/>
      <c r="D23" s="122"/>
      <c r="E23" s="122"/>
    </row>
    <row r="24" spans="1:5" ht="15">
      <c r="A24" s="42" t="s">
        <v>367</v>
      </c>
      <c r="B24" s="115" t="s">
        <v>349</v>
      </c>
      <c r="C24" s="123"/>
      <c r="D24" s="112">
        <v>0</v>
      </c>
      <c r="E24" s="112">
        <v>0</v>
      </c>
    </row>
    <row r="25" spans="1:5" ht="15">
      <c r="A25" s="42" t="s">
        <v>368</v>
      </c>
      <c r="B25" s="116" t="s">
        <v>351</v>
      </c>
      <c r="C25" s="123"/>
      <c r="D25" s="112">
        <v>0</v>
      </c>
      <c r="E25" s="112">
        <v>0</v>
      </c>
    </row>
    <row r="26" spans="1:5" ht="23.25">
      <c r="A26" s="42" t="s">
        <v>369</v>
      </c>
      <c r="B26" s="117" t="s">
        <v>353</v>
      </c>
      <c r="C26" s="123"/>
      <c r="D26" s="112">
        <v>0</v>
      </c>
      <c r="E26" s="112">
        <v>0</v>
      </c>
    </row>
    <row r="27" spans="1:5" ht="15">
      <c r="A27" s="42" t="s">
        <v>370</v>
      </c>
      <c r="B27" s="118" t="s">
        <v>355</v>
      </c>
      <c r="C27" s="123"/>
      <c r="D27" s="112">
        <v>0</v>
      </c>
      <c r="E27" s="112">
        <v>0</v>
      </c>
    </row>
    <row r="28" spans="1:5" ht="23.25">
      <c r="A28" s="42" t="s">
        <v>371</v>
      </c>
      <c r="B28" s="117" t="s">
        <v>357</v>
      </c>
      <c r="C28" s="123"/>
      <c r="D28" s="112">
        <v>0</v>
      </c>
      <c r="E28" s="112">
        <v>0</v>
      </c>
    </row>
    <row r="29" spans="1:5" ht="23.25">
      <c r="A29" s="42" t="s">
        <v>372</v>
      </c>
      <c r="B29" s="117" t="s">
        <v>99</v>
      </c>
      <c r="C29" s="123"/>
      <c r="D29" s="112">
        <v>0</v>
      </c>
      <c r="E29" s="112">
        <v>0</v>
      </c>
    </row>
    <row r="30" spans="1:5" ht="15">
      <c r="A30" s="42" t="s">
        <v>373</v>
      </c>
      <c r="B30" s="115" t="s">
        <v>360</v>
      </c>
      <c r="C30" s="123"/>
      <c r="D30" s="112">
        <v>0</v>
      </c>
      <c r="E30" s="112">
        <v>0</v>
      </c>
    </row>
    <row r="31" spans="1:5" ht="15">
      <c r="A31" s="42" t="s">
        <v>374</v>
      </c>
      <c r="B31" s="117" t="s">
        <v>362</v>
      </c>
      <c r="C31" s="123"/>
      <c r="D31" s="112">
        <v>0</v>
      </c>
      <c r="E31" s="112">
        <v>0</v>
      </c>
    </row>
    <row r="32" spans="1:5" ht="23.25">
      <c r="A32" s="42" t="s">
        <v>375</v>
      </c>
      <c r="B32" s="117" t="s">
        <v>102</v>
      </c>
      <c r="C32" s="123"/>
      <c r="D32" s="112">
        <v>0</v>
      </c>
      <c r="E32" s="112">
        <v>0</v>
      </c>
    </row>
    <row r="33" spans="1:5" ht="23.25">
      <c r="A33" s="42" t="s">
        <v>376</v>
      </c>
      <c r="B33" s="120" t="s">
        <v>377</v>
      </c>
      <c r="C33" s="123"/>
      <c r="D33" s="124">
        <f>SUM(D24:D32)</f>
        <v>0</v>
      </c>
      <c r="E33" s="124">
        <f>SUM(E24:E32)</f>
        <v>0</v>
      </c>
    </row>
    <row r="34" spans="1:5" ht="15">
      <c r="A34" s="42" t="s">
        <v>378</v>
      </c>
      <c r="B34" s="114" t="s">
        <v>379</v>
      </c>
      <c r="C34" s="123"/>
      <c r="D34" s="124">
        <f>+D21+D33</f>
        <v>0</v>
      </c>
      <c r="E34" s="124">
        <f>+E21+E33</f>
        <v>0</v>
      </c>
    </row>
    <row r="35" spans="1:5" ht="15">
      <c r="A35" s="42" t="s">
        <v>380</v>
      </c>
      <c r="B35" s="125" t="s">
        <v>381</v>
      </c>
      <c r="C35" s="123"/>
      <c r="D35" s="124">
        <f>+D9+D34</f>
        <v>0</v>
      </c>
      <c r="E35" s="124">
        <f>+E9+E34</f>
        <v>0</v>
      </c>
    </row>
    <row r="36" spans="1:5" ht="15">
      <c r="A36" s="42"/>
      <c r="B36" s="115"/>
      <c r="C36" s="126"/>
      <c r="D36" s="126"/>
      <c r="E36" s="126"/>
    </row>
    <row r="37" spans="1:5" s="12" customFormat="1" ht="15">
      <c r="A37" s="42"/>
      <c r="B37" s="125" t="s">
        <v>382</v>
      </c>
      <c r="C37" s="126"/>
      <c r="D37" s="126"/>
      <c r="E37" s="126"/>
    </row>
    <row r="38" spans="1:5" s="12" customFormat="1" ht="15">
      <c r="A38" s="42" t="s">
        <v>383</v>
      </c>
      <c r="B38" s="115" t="s">
        <v>384</v>
      </c>
      <c r="C38" s="123"/>
      <c r="D38" s="112">
        <v>0</v>
      </c>
      <c r="E38" s="112">
        <v>0</v>
      </c>
    </row>
    <row r="39" spans="1:5" s="12" customFormat="1" ht="15">
      <c r="A39" s="42" t="s">
        <v>385</v>
      </c>
      <c r="B39" s="115" t="s">
        <v>386</v>
      </c>
      <c r="C39" s="123"/>
      <c r="D39" s="112">
        <v>0</v>
      </c>
      <c r="E39" s="112">
        <v>0</v>
      </c>
    </row>
    <row r="40" spans="1:5" s="12" customFormat="1" ht="15">
      <c r="A40" s="42" t="s">
        <v>387</v>
      </c>
      <c r="B40" s="125" t="s">
        <v>388</v>
      </c>
      <c r="C40" s="123"/>
      <c r="D40" s="124">
        <f>SUM(D38:D39)</f>
        <v>0</v>
      </c>
      <c r="E40" s="124">
        <f>SUM(E38:E39)</f>
        <v>0</v>
      </c>
    </row>
    <row r="41" spans="1:5" s="12" customFormat="1" ht="15">
      <c r="A41" s="127"/>
      <c r="B41" s="128"/>
      <c r="C41" s="103"/>
      <c r="D41" s="129"/>
      <c r="E41" s="129"/>
    </row>
    <row r="42" spans="1:3" ht="15">
      <c r="A42" s="42"/>
      <c r="B42" s="130"/>
      <c r="C42" s="103"/>
    </row>
  </sheetData>
  <sheetProtection password="C348" sheet="1"/>
  <protectedRanges>
    <protectedRange sqref="C24:E32 C21 C38:E39 C33:C35 C12:E20 C40 C9:E9" name="Rango1"/>
  </protectedRanges>
  <mergeCells count="4">
    <mergeCell ref="B1:E1"/>
    <mergeCell ref="B2:E2"/>
    <mergeCell ref="B3:E3"/>
    <mergeCell ref="B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E88"/>
  <sheetViews>
    <sheetView zoomScalePageLayoutView="0" workbookViewId="0" topLeftCell="B1">
      <selection activeCell="D10" sqref="D10"/>
    </sheetView>
  </sheetViews>
  <sheetFormatPr defaultColWidth="11.421875" defaultRowHeight="15"/>
  <cols>
    <col min="1" max="1" width="7.421875" style="0" bestFit="1" customWidth="1"/>
    <col min="2" max="2" width="64.28125" style="63" customWidth="1"/>
    <col min="3" max="3" width="8.57421875" style="0" customWidth="1"/>
    <col min="4" max="5" width="12.8515625" style="0" customWidth="1"/>
  </cols>
  <sheetData>
    <row r="1" spans="2:5" ht="15">
      <c r="B1" s="200">
        <f>+'DG'!B8</f>
        <v>0</v>
      </c>
      <c r="C1" s="201"/>
      <c r="D1" s="201"/>
      <c r="E1" s="201"/>
    </row>
    <row r="2" spans="2:5" ht="15">
      <c r="B2" s="201" t="s">
        <v>164</v>
      </c>
      <c r="C2" s="201"/>
      <c r="D2" s="201"/>
      <c r="E2" s="201"/>
    </row>
    <row r="3" spans="2:5" ht="15">
      <c r="B3" s="201" t="s">
        <v>319</v>
      </c>
      <c r="C3" s="201"/>
      <c r="D3" s="201"/>
      <c r="E3" s="201"/>
    </row>
    <row r="4" spans="2:5" ht="15">
      <c r="B4" s="201" t="str">
        <f>RF!B3</f>
        <v>Por los periodos terminados al 30 de Junio del año 2016 y 2015</v>
      </c>
      <c r="C4" s="201"/>
      <c r="D4" s="201"/>
      <c r="E4" s="201"/>
    </row>
    <row r="5" spans="2:5" ht="15">
      <c r="B5" s="201" t="str">
        <f>+SF!B4</f>
        <v>(En miles de soles)</v>
      </c>
      <c r="C5" s="201"/>
      <c r="D5" s="201"/>
      <c r="E5" s="201"/>
    </row>
    <row r="6" spans="2:5" ht="15">
      <c r="B6" s="201"/>
      <c r="C6" s="201"/>
      <c r="D6" s="201"/>
      <c r="E6" s="201"/>
    </row>
    <row r="7" spans="1:5" ht="45">
      <c r="A7" s="107"/>
      <c r="B7" s="177"/>
      <c r="C7" s="192" t="s">
        <v>165</v>
      </c>
      <c r="D7" s="193" t="str">
        <f>CONCATENATE("Del ","1 de Enero de ",'DG'!B5," al ",'DG'!D7," de ",'DG'!B5)</f>
        <v>Del 1 de Enero de 2016 al 30 de Junio de 2016</v>
      </c>
      <c r="E7" s="193" t="str">
        <f>CONCATENATE("Del ","1 de Enero de ",'DG'!B5-1," al ",'DG'!D7," de ",'DG'!B5-1)</f>
        <v>Del 1 de Enero de 2015 al 30 de Junio de 2015</v>
      </c>
    </row>
    <row r="8" spans="1:5" ht="15">
      <c r="A8" s="71"/>
      <c r="B8" s="72" t="s">
        <v>166</v>
      </c>
      <c r="C8" s="73"/>
      <c r="D8" s="18"/>
      <c r="E8" s="18"/>
    </row>
    <row r="9" spans="1:5" ht="15">
      <c r="A9" s="42"/>
      <c r="B9" s="105" t="s">
        <v>320</v>
      </c>
      <c r="C9" s="73"/>
      <c r="D9" s="18"/>
      <c r="E9" s="18"/>
    </row>
    <row r="10" spans="1:5" ht="15">
      <c r="A10" s="42" t="s">
        <v>321</v>
      </c>
      <c r="B10" s="80" t="s">
        <v>322</v>
      </c>
      <c r="C10" s="89"/>
      <c r="D10" s="90">
        <v>0</v>
      </c>
      <c r="E10" s="90">
        <v>0</v>
      </c>
    </row>
    <row r="11" spans="1:5" ht="15">
      <c r="A11" s="42" t="s">
        <v>323</v>
      </c>
      <c r="B11" s="80" t="s">
        <v>324</v>
      </c>
      <c r="C11" s="89"/>
      <c r="D11" s="90">
        <v>0</v>
      </c>
      <c r="E11" s="90">
        <v>0</v>
      </c>
    </row>
    <row r="12" spans="1:5" ht="15">
      <c r="A12" s="42" t="s">
        <v>325</v>
      </c>
      <c r="B12" s="80" t="s">
        <v>326</v>
      </c>
      <c r="C12" s="89"/>
      <c r="D12" s="90">
        <v>0</v>
      </c>
      <c r="E12" s="90">
        <v>0</v>
      </c>
    </row>
    <row r="13" spans="1:5" ht="15">
      <c r="A13" s="42" t="s">
        <v>327</v>
      </c>
      <c r="B13" s="80" t="s">
        <v>328</v>
      </c>
      <c r="C13" s="89"/>
      <c r="D13" s="90">
        <v>0</v>
      </c>
      <c r="E13" s="90">
        <v>0</v>
      </c>
    </row>
    <row r="14" spans="1:5" ht="15">
      <c r="A14" s="42" t="s">
        <v>329</v>
      </c>
      <c r="B14" s="80" t="s">
        <v>330</v>
      </c>
      <c r="C14" s="89"/>
      <c r="D14" s="90">
        <v>0</v>
      </c>
      <c r="E14" s="90">
        <v>0</v>
      </c>
    </row>
    <row r="15" spans="1:5" ht="15">
      <c r="A15" s="42"/>
      <c r="B15" s="72" t="s">
        <v>331</v>
      </c>
      <c r="C15" s="73"/>
      <c r="D15" s="18"/>
      <c r="E15" s="18"/>
    </row>
    <row r="16" spans="1:5" ht="15">
      <c r="A16" s="42" t="s">
        <v>332</v>
      </c>
      <c r="B16" s="80" t="s">
        <v>333</v>
      </c>
      <c r="C16" s="89"/>
      <c r="D16" s="90">
        <v>0</v>
      </c>
      <c r="E16" s="90">
        <v>0</v>
      </c>
    </row>
    <row r="17" spans="1:5" ht="15">
      <c r="A17" s="42" t="s">
        <v>334</v>
      </c>
      <c r="B17" s="80" t="s">
        <v>326</v>
      </c>
      <c r="C17" s="89"/>
      <c r="D17" s="90">
        <v>0</v>
      </c>
      <c r="E17" s="90">
        <v>0</v>
      </c>
    </row>
    <row r="18" spans="1:5" ht="15">
      <c r="A18" s="42" t="s">
        <v>335</v>
      </c>
      <c r="B18" s="80" t="s">
        <v>336</v>
      </c>
      <c r="C18" s="89"/>
      <c r="D18" s="90">
        <v>0</v>
      </c>
      <c r="E18" s="90">
        <v>0</v>
      </c>
    </row>
    <row r="19" spans="1:5" ht="15">
      <c r="A19" s="42" t="s">
        <v>337</v>
      </c>
      <c r="B19" s="80" t="s">
        <v>338</v>
      </c>
      <c r="C19" s="89"/>
      <c r="D19" s="90">
        <v>0</v>
      </c>
      <c r="E19" s="90">
        <v>0</v>
      </c>
    </row>
    <row r="20" spans="1:5" ht="15">
      <c r="A20" s="42" t="s">
        <v>339</v>
      </c>
      <c r="B20" s="80" t="s">
        <v>340</v>
      </c>
      <c r="C20" s="89"/>
      <c r="D20" s="90">
        <v>0</v>
      </c>
      <c r="E20" s="90">
        <v>0</v>
      </c>
    </row>
    <row r="21" spans="1:5" ht="23.25">
      <c r="A21" s="42" t="s">
        <v>218</v>
      </c>
      <c r="B21" s="78" t="s">
        <v>219</v>
      </c>
      <c r="C21" s="89"/>
      <c r="D21" s="92">
        <f>SUM(D10:D20)</f>
        <v>0</v>
      </c>
      <c r="E21" s="92">
        <f>SUM(E10:E20)</f>
        <v>0</v>
      </c>
    </row>
    <row r="22" spans="1:5" ht="15">
      <c r="A22" s="42" t="s">
        <v>220</v>
      </c>
      <c r="B22" s="81" t="s">
        <v>221</v>
      </c>
      <c r="C22" s="89"/>
      <c r="D22" s="90">
        <v>0</v>
      </c>
      <c r="E22" s="90">
        <v>0</v>
      </c>
    </row>
    <row r="23" spans="1:5" ht="15">
      <c r="A23" s="42" t="s">
        <v>222</v>
      </c>
      <c r="B23" s="80" t="s">
        <v>223</v>
      </c>
      <c r="C23" s="89"/>
      <c r="D23" s="90">
        <v>0</v>
      </c>
      <c r="E23" s="90">
        <v>0</v>
      </c>
    </row>
    <row r="24" spans="1:5" ht="15">
      <c r="A24" s="42" t="s">
        <v>224</v>
      </c>
      <c r="B24" s="81" t="s">
        <v>225</v>
      </c>
      <c r="C24" s="89"/>
      <c r="D24" s="90">
        <v>0</v>
      </c>
      <c r="E24" s="90">
        <v>0</v>
      </c>
    </row>
    <row r="25" spans="1:5" ht="15">
      <c r="A25" s="42" t="s">
        <v>226</v>
      </c>
      <c r="B25" s="80" t="s">
        <v>341</v>
      </c>
      <c r="C25" s="89"/>
      <c r="D25" s="90">
        <v>0</v>
      </c>
      <c r="E25" s="90">
        <v>0</v>
      </c>
    </row>
    <row r="26" spans="1:5" ht="15">
      <c r="A26" s="42" t="s">
        <v>228</v>
      </c>
      <c r="B26" s="80" t="s">
        <v>229</v>
      </c>
      <c r="C26" s="89"/>
      <c r="D26" s="90">
        <v>0</v>
      </c>
      <c r="E26" s="90">
        <v>0</v>
      </c>
    </row>
    <row r="27" spans="1:5" ht="15">
      <c r="A27" s="42" t="s">
        <v>342</v>
      </c>
      <c r="B27" s="80" t="s">
        <v>343</v>
      </c>
      <c r="C27" s="89"/>
      <c r="D27" s="90">
        <v>0</v>
      </c>
      <c r="E27" s="90">
        <v>0</v>
      </c>
    </row>
    <row r="28" spans="1:5" ht="23.25">
      <c r="A28" s="42" t="s">
        <v>230</v>
      </c>
      <c r="B28" s="78" t="s">
        <v>231</v>
      </c>
      <c r="C28" s="89"/>
      <c r="D28" s="92">
        <f>SUM(D21:D27)</f>
        <v>0</v>
      </c>
      <c r="E28" s="92">
        <f>SUM(E21:E27)</f>
        <v>0</v>
      </c>
    </row>
    <row r="29" spans="1:5" ht="15">
      <c r="A29" s="42"/>
      <c r="B29" s="72" t="s">
        <v>232</v>
      </c>
      <c r="C29" s="87"/>
      <c r="D29" s="88"/>
      <c r="E29" s="88"/>
    </row>
    <row r="30" spans="1:5" ht="15">
      <c r="A30" s="42"/>
      <c r="B30" s="72" t="s">
        <v>233</v>
      </c>
      <c r="C30" s="87"/>
      <c r="D30" s="88"/>
      <c r="E30" s="88"/>
    </row>
    <row r="31" spans="1:5" ht="15">
      <c r="A31" s="42" t="s">
        <v>234</v>
      </c>
      <c r="B31" s="84" t="s">
        <v>235</v>
      </c>
      <c r="C31" s="89"/>
      <c r="D31" s="90">
        <v>0</v>
      </c>
      <c r="E31" s="90">
        <v>0</v>
      </c>
    </row>
    <row r="32" spans="1:5" ht="15">
      <c r="A32" s="42" t="s">
        <v>236</v>
      </c>
      <c r="B32" s="84" t="s">
        <v>344</v>
      </c>
      <c r="C32" s="89"/>
      <c r="D32" s="90">
        <v>0</v>
      </c>
      <c r="E32" s="90">
        <v>0</v>
      </c>
    </row>
    <row r="33" spans="1:5" ht="15">
      <c r="A33" s="42" t="s">
        <v>238</v>
      </c>
      <c r="B33" s="81" t="s">
        <v>239</v>
      </c>
      <c r="C33" s="89"/>
      <c r="D33" s="90">
        <v>0</v>
      </c>
      <c r="E33" s="90">
        <v>0</v>
      </c>
    </row>
    <row r="34" spans="1:5" ht="15">
      <c r="A34" s="42" t="s">
        <v>240</v>
      </c>
      <c r="B34" s="80" t="s">
        <v>241</v>
      </c>
      <c r="C34" s="89"/>
      <c r="D34" s="90">
        <v>0</v>
      </c>
      <c r="E34" s="90">
        <v>0</v>
      </c>
    </row>
    <row r="35" spans="1:5" ht="15">
      <c r="A35" s="42" t="s">
        <v>242</v>
      </c>
      <c r="B35" s="84" t="s">
        <v>243</v>
      </c>
      <c r="C35" s="89"/>
      <c r="D35" s="90">
        <v>0</v>
      </c>
      <c r="E35" s="90">
        <v>0</v>
      </c>
    </row>
    <row r="36" spans="1:5" ht="15">
      <c r="A36" s="42" t="s">
        <v>244</v>
      </c>
      <c r="B36" s="81" t="s">
        <v>245</v>
      </c>
      <c r="C36" s="89"/>
      <c r="D36" s="90">
        <v>0</v>
      </c>
      <c r="E36" s="90">
        <v>0</v>
      </c>
    </row>
    <row r="37" spans="1:5" ht="15">
      <c r="A37" s="42" t="s">
        <v>246</v>
      </c>
      <c r="B37" s="81" t="s">
        <v>247</v>
      </c>
      <c r="C37" s="89"/>
      <c r="D37" s="90">
        <v>0</v>
      </c>
      <c r="E37" s="90">
        <v>0</v>
      </c>
    </row>
    <row r="38" spans="1:5" ht="15">
      <c r="A38" s="42" t="s">
        <v>248</v>
      </c>
      <c r="B38" s="81" t="s">
        <v>249</v>
      </c>
      <c r="C38" s="89"/>
      <c r="D38" s="90">
        <v>0</v>
      </c>
      <c r="E38" s="90">
        <v>0</v>
      </c>
    </row>
    <row r="39" spans="1:5" ht="15">
      <c r="A39" s="42" t="s">
        <v>250</v>
      </c>
      <c r="B39" s="81" t="s">
        <v>251</v>
      </c>
      <c r="C39" s="89"/>
      <c r="D39" s="90">
        <v>0</v>
      </c>
      <c r="E39" s="90">
        <v>0</v>
      </c>
    </row>
    <row r="40" spans="1:5" ht="15">
      <c r="A40" s="42" t="s">
        <v>252</v>
      </c>
      <c r="B40" s="81" t="s">
        <v>253</v>
      </c>
      <c r="C40" s="89"/>
      <c r="D40" s="90">
        <v>0</v>
      </c>
      <c r="E40" s="90">
        <v>0</v>
      </c>
    </row>
    <row r="41" spans="1:5" ht="15">
      <c r="A41" s="42" t="s">
        <v>254</v>
      </c>
      <c r="B41" s="81" t="s">
        <v>255</v>
      </c>
      <c r="C41" s="89"/>
      <c r="D41" s="90">
        <v>0</v>
      </c>
      <c r="E41" s="90">
        <v>0</v>
      </c>
    </row>
    <row r="42" spans="1:5" ht="15">
      <c r="A42" s="42"/>
      <c r="B42" s="72" t="s">
        <v>256</v>
      </c>
      <c r="C42" s="87"/>
      <c r="D42" s="88"/>
      <c r="E42" s="88"/>
    </row>
    <row r="43" spans="1:5" ht="15">
      <c r="A43" s="42" t="s">
        <v>257</v>
      </c>
      <c r="B43" s="80" t="s">
        <v>258</v>
      </c>
      <c r="C43" s="89"/>
      <c r="D43" s="90">
        <v>0</v>
      </c>
      <c r="E43" s="90">
        <v>0</v>
      </c>
    </row>
    <row r="44" spans="1:5" ht="15">
      <c r="A44" s="42" t="s">
        <v>259</v>
      </c>
      <c r="B44" s="80" t="s">
        <v>260</v>
      </c>
      <c r="C44" s="89"/>
      <c r="D44" s="90">
        <v>0</v>
      </c>
      <c r="E44" s="90">
        <v>0</v>
      </c>
    </row>
    <row r="45" spans="1:5" ht="15">
      <c r="A45" s="42" t="s">
        <v>261</v>
      </c>
      <c r="B45" s="80" t="s">
        <v>262</v>
      </c>
      <c r="C45" s="89"/>
      <c r="D45" s="90">
        <v>0</v>
      </c>
      <c r="E45" s="90">
        <v>0</v>
      </c>
    </row>
    <row r="46" spans="1:5" ht="15">
      <c r="A46" s="42" t="s">
        <v>263</v>
      </c>
      <c r="B46" s="80" t="s">
        <v>241</v>
      </c>
      <c r="C46" s="89"/>
      <c r="D46" s="90">
        <v>0</v>
      </c>
      <c r="E46" s="90">
        <v>0</v>
      </c>
    </row>
    <row r="47" spans="1:5" ht="15">
      <c r="A47" s="42" t="s">
        <v>264</v>
      </c>
      <c r="B47" s="81" t="s">
        <v>265</v>
      </c>
      <c r="C47" s="89"/>
      <c r="D47" s="90">
        <v>0</v>
      </c>
      <c r="E47" s="90">
        <v>0</v>
      </c>
    </row>
    <row r="48" spans="1:5" ht="15">
      <c r="A48" s="42" t="s">
        <v>266</v>
      </c>
      <c r="B48" s="80" t="s">
        <v>267</v>
      </c>
      <c r="C48" s="76"/>
      <c r="D48" s="90">
        <v>0</v>
      </c>
      <c r="E48" s="90">
        <v>0</v>
      </c>
    </row>
    <row r="49" spans="1:5" ht="15">
      <c r="A49" s="42" t="s">
        <v>268</v>
      </c>
      <c r="B49" s="81" t="s">
        <v>269</v>
      </c>
      <c r="C49" s="89"/>
      <c r="D49" s="90">
        <v>0</v>
      </c>
      <c r="E49" s="90">
        <v>0</v>
      </c>
    </row>
    <row r="50" spans="1:5" ht="15">
      <c r="A50" s="42" t="s">
        <v>270</v>
      </c>
      <c r="B50" s="80" t="s">
        <v>271</v>
      </c>
      <c r="C50" s="89"/>
      <c r="D50" s="90">
        <v>0</v>
      </c>
      <c r="E50" s="90">
        <v>0</v>
      </c>
    </row>
    <row r="51" spans="1:5" ht="15">
      <c r="A51" s="42" t="s">
        <v>272</v>
      </c>
      <c r="B51" s="81" t="s">
        <v>273</v>
      </c>
      <c r="C51" s="89"/>
      <c r="D51" s="90">
        <v>0</v>
      </c>
      <c r="E51" s="90">
        <v>0</v>
      </c>
    </row>
    <row r="52" spans="1:5" ht="15">
      <c r="A52" s="42" t="s">
        <v>274</v>
      </c>
      <c r="B52" s="80" t="s">
        <v>229</v>
      </c>
      <c r="C52" s="89"/>
      <c r="D52" s="90">
        <v>0</v>
      </c>
      <c r="E52" s="90">
        <v>0</v>
      </c>
    </row>
    <row r="53" spans="1:5" ht="15">
      <c r="A53" s="42" t="s">
        <v>275</v>
      </c>
      <c r="B53" s="80" t="s">
        <v>276</v>
      </c>
      <c r="C53" s="89"/>
      <c r="D53" s="90">
        <v>0</v>
      </c>
      <c r="E53" s="90">
        <v>0</v>
      </c>
    </row>
    <row r="54" spans="1:5" ht="23.25">
      <c r="A54" s="42" t="s">
        <v>277</v>
      </c>
      <c r="B54" s="78" t="s">
        <v>278</v>
      </c>
      <c r="C54" s="89"/>
      <c r="D54" s="92">
        <f>SUM(D31:D53)</f>
        <v>0</v>
      </c>
      <c r="E54" s="92">
        <f>SUM(E31:E53)</f>
        <v>0</v>
      </c>
    </row>
    <row r="55" spans="1:5" ht="15">
      <c r="A55" s="42"/>
      <c r="B55" s="72" t="s">
        <v>279</v>
      </c>
      <c r="C55" s="87"/>
      <c r="D55" s="88"/>
      <c r="E55" s="88"/>
    </row>
    <row r="56" spans="1:5" ht="15">
      <c r="A56" s="42"/>
      <c r="B56" s="105" t="s">
        <v>280</v>
      </c>
      <c r="C56" s="87"/>
      <c r="D56" s="88"/>
      <c r="E56" s="88"/>
    </row>
    <row r="57" spans="1:5" ht="15">
      <c r="A57" s="42" t="s">
        <v>281</v>
      </c>
      <c r="B57" s="81" t="s">
        <v>282</v>
      </c>
      <c r="C57" s="89"/>
      <c r="D57" s="90">
        <v>0</v>
      </c>
      <c r="E57" s="90">
        <v>0</v>
      </c>
    </row>
    <row r="58" spans="1:5" ht="23.25">
      <c r="A58" s="42" t="s">
        <v>283</v>
      </c>
      <c r="B58" s="84" t="s">
        <v>284</v>
      </c>
      <c r="C58" s="89"/>
      <c r="D58" s="90">
        <v>0</v>
      </c>
      <c r="E58" s="90">
        <v>0</v>
      </c>
    </row>
    <row r="59" spans="1:5" ht="15">
      <c r="A59" s="42" t="s">
        <v>285</v>
      </c>
      <c r="B59" s="81" t="s">
        <v>286</v>
      </c>
      <c r="C59" s="89"/>
      <c r="D59" s="90">
        <v>0</v>
      </c>
      <c r="E59" s="90">
        <v>0</v>
      </c>
    </row>
    <row r="60" spans="1:5" ht="15">
      <c r="A60" s="42" t="s">
        <v>287</v>
      </c>
      <c r="B60" s="81" t="s">
        <v>288</v>
      </c>
      <c r="C60" s="89"/>
      <c r="D60" s="90">
        <v>0</v>
      </c>
      <c r="E60" s="90">
        <v>0</v>
      </c>
    </row>
    <row r="61" spans="1:5" ht="15">
      <c r="A61" s="42" t="s">
        <v>289</v>
      </c>
      <c r="B61" s="81" t="s">
        <v>251</v>
      </c>
      <c r="C61" s="89"/>
      <c r="D61" s="90">
        <v>0</v>
      </c>
      <c r="E61" s="90">
        <v>0</v>
      </c>
    </row>
    <row r="62" spans="1:5" ht="15">
      <c r="A62" s="42"/>
      <c r="B62" s="91" t="s">
        <v>290</v>
      </c>
      <c r="C62" s="87"/>
      <c r="D62" s="88"/>
      <c r="E62" s="88"/>
    </row>
    <row r="63" spans="1:5" ht="15">
      <c r="A63" s="42" t="s">
        <v>291</v>
      </c>
      <c r="B63" s="81" t="s">
        <v>292</v>
      </c>
      <c r="C63" s="89"/>
      <c r="D63" s="90">
        <v>0</v>
      </c>
      <c r="E63" s="90">
        <v>0</v>
      </c>
    </row>
    <row r="64" spans="1:5" ht="15">
      <c r="A64" s="42" t="s">
        <v>293</v>
      </c>
      <c r="B64" s="80" t="s">
        <v>294</v>
      </c>
      <c r="C64" s="89"/>
      <c r="D64" s="90">
        <v>0</v>
      </c>
      <c r="E64" s="90">
        <v>0</v>
      </c>
    </row>
    <row r="65" spans="1:5" ht="23.25">
      <c r="A65" s="42" t="s">
        <v>295</v>
      </c>
      <c r="B65" s="82" t="s">
        <v>284</v>
      </c>
      <c r="C65" s="89"/>
      <c r="D65" s="90">
        <v>0</v>
      </c>
      <c r="E65" s="90">
        <v>0</v>
      </c>
    </row>
    <row r="66" spans="1:5" ht="15">
      <c r="A66" s="42" t="s">
        <v>296</v>
      </c>
      <c r="B66" s="81" t="s">
        <v>297</v>
      </c>
      <c r="C66" s="89"/>
      <c r="D66" s="90">
        <v>0</v>
      </c>
      <c r="E66" s="90">
        <v>0</v>
      </c>
    </row>
    <row r="67" spans="1:5" ht="15">
      <c r="A67" s="42" t="s">
        <v>298</v>
      </c>
      <c r="B67" s="81" t="s">
        <v>299</v>
      </c>
      <c r="C67" s="89"/>
      <c r="D67" s="90">
        <v>0</v>
      </c>
      <c r="E67" s="90">
        <v>0</v>
      </c>
    </row>
    <row r="68" spans="1:5" ht="15">
      <c r="A68" s="42" t="s">
        <v>300</v>
      </c>
      <c r="B68" s="80" t="s">
        <v>301</v>
      </c>
      <c r="C68" s="89"/>
      <c r="D68" s="90">
        <v>0</v>
      </c>
      <c r="E68" s="90">
        <v>0</v>
      </c>
    </row>
    <row r="69" spans="1:5" ht="15">
      <c r="A69" s="42" t="s">
        <v>302</v>
      </c>
      <c r="B69" s="80" t="s">
        <v>303</v>
      </c>
      <c r="C69" s="89"/>
      <c r="D69" s="90">
        <v>0</v>
      </c>
      <c r="E69" s="90">
        <v>0</v>
      </c>
    </row>
    <row r="70" spans="1:5" ht="15">
      <c r="A70" s="42" t="s">
        <v>304</v>
      </c>
      <c r="B70" s="80" t="s">
        <v>229</v>
      </c>
      <c r="C70" s="89"/>
      <c r="D70" s="90">
        <v>0</v>
      </c>
      <c r="E70" s="90">
        <v>0</v>
      </c>
    </row>
    <row r="71" spans="1:5" ht="15">
      <c r="A71" s="42" t="s">
        <v>305</v>
      </c>
      <c r="B71" s="80" t="s">
        <v>306</v>
      </c>
      <c r="C71" s="89"/>
      <c r="D71" s="90">
        <v>0</v>
      </c>
      <c r="E71" s="90">
        <v>0</v>
      </c>
    </row>
    <row r="72" spans="1:5" ht="23.25">
      <c r="A72" s="42" t="s">
        <v>307</v>
      </c>
      <c r="B72" s="95" t="s">
        <v>308</v>
      </c>
      <c r="C72" s="89"/>
      <c r="D72" s="92">
        <f>SUM(D57:D71)</f>
        <v>0</v>
      </c>
      <c r="E72" s="92">
        <f>SUM(E57:E71)</f>
        <v>0</v>
      </c>
    </row>
    <row r="73" spans="1:5" ht="23.25">
      <c r="A73" s="42" t="s">
        <v>309</v>
      </c>
      <c r="B73" s="78" t="s">
        <v>310</v>
      </c>
      <c r="C73" s="89"/>
      <c r="D73" s="92">
        <f>+D28+D54+D72</f>
        <v>0</v>
      </c>
      <c r="E73" s="92">
        <f>+E28+E54+E72</f>
        <v>0</v>
      </c>
    </row>
    <row r="74" spans="1:5" ht="23.25">
      <c r="A74" s="42" t="s">
        <v>311</v>
      </c>
      <c r="B74" s="96" t="s">
        <v>312</v>
      </c>
      <c r="C74" s="89"/>
      <c r="D74" s="90">
        <v>0</v>
      </c>
      <c r="E74" s="90">
        <v>0</v>
      </c>
    </row>
    <row r="75" spans="1:5" ht="15">
      <c r="A75" s="42" t="s">
        <v>313</v>
      </c>
      <c r="B75" s="95" t="s">
        <v>314</v>
      </c>
      <c r="C75" s="89"/>
      <c r="D75" s="92">
        <f>SUM(D73:D74)</f>
        <v>0</v>
      </c>
      <c r="E75" s="92">
        <f>SUM(E73:E74)</f>
        <v>0</v>
      </c>
    </row>
    <row r="76" spans="1:5" ht="15">
      <c r="A76" s="42" t="s">
        <v>315</v>
      </c>
      <c r="B76" s="78" t="s">
        <v>316</v>
      </c>
      <c r="C76" s="89"/>
      <c r="D76" s="90">
        <v>0</v>
      </c>
      <c r="E76" s="90">
        <v>0</v>
      </c>
    </row>
    <row r="77" spans="1:5" ht="15">
      <c r="A77" s="42" t="s">
        <v>317</v>
      </c>
      <c r="B77" s="72" t="s">
        <v>318</v>
      </c>
      <c r="C77" s="89"/>
      <c r="D77" s="92">
        <f>SUM(D75:D76)</f>
        <v>0</v>
      </c>
      <c r="E77" s="92">
        <f>SUM(E75:E76)</f>
        <v>0</v>
      </c>
    </row>
    <row r="78" spans="1:5" ht="15">
      <c r="A78" s="98"/>
      <c r="B78" s="99"/>
      <c r="C78" s="106"/>
      <c r="D78" s="101"/>
      <c r="E78" s="101"/>
    </row>
    <row r="79" spans="1:5" ht="15">
      <c r="A79" s="98"/>
      <c r="B79" s="102"/>
      <c r="C79" s="106"/>
      <c r="D79" s="101"/>
      <c r="E79" s="101"/>
    </row>
    <row r="80" spans="1:5" ht="15">
      <c r="A80" s="98"/>
      <c r="B80" s="104"/>
      <c r="C80" s="106"/>
      <c r="D80" s="101"/>
      <c r="E80" s="101"/>
    </row>
    <row r="81" spans="1:5" ht="15">
      <c r="A81" s="98"/>
      <c r="B81" s="102"/>
      <c r="C81" s="106"/>
      <c r="D81" s="101"/>
      <c r="E81" s="101"/>
    </row>
    <row r="82" spans="1:5" ht="15">
      <c r="A82" s="98"/>
      <c r="B82" s="102"/>
      <c r="C82" s="106"/>
      <c r="D82" s="101"/>
      <c r="E82" s="101"/>
    </row>
    <row r="83" spans="1:5" ht="15">
      <c r="A83" s="98"/>
      <c r="B83" s="102"/>
      <c r="C83" s="106"/>
      <c r="D83" s="101"/>
      <c r="E83" s="101"/>
    </row>
    <row r="84" spans="1:5" ht="15">
      <c r="A84" s="98"/>
      <c r="B84" s="102"/>
      <c r="C84" s="106"/>
      <c r="D84" s="101"/>
      <c r="E84" s="101"/>
    </row>
    <row r="85" spans="1:5" ht="15">
      <c r="A85" s="98"/>
      <c r="B85" s="102"/>
      <c r="C85" s="106"/>
      <c r="D85" s="101"/>
      <c r="E85" s="101"/>
    </row>
    <row r="86" spans="1:5" ht="15">
      <c r="A86" s="98"/>
      <c r="B86" s="102"/>
      <c r="C86" s="106"/>
      <c r="D86" s="101"/>
      <c r="E86" s="101"/>
    </row>
    <row r="87" spans="1:5" ht="15">
      <c r="A87" s="98"/>
      <c r="B87" s="102"/>
      <c r="C87" s="106"/>
      <c r="D87" s="101"/>
      <c r="E87" s="101"/>
    </row>
    <row r="88" ht="15">
      <c r="B88" s="102"/>
    </row>
  </sheetData>
  <sheetProtection password="C348" sheet="1"/>
  <protectedRanges>
    <protectedRange sqref="C16:E20 C21 C22:E27 C28 C43:E53 C54 C57:E61 C72:C73 C74:E74 C75 C76:E76 C77 C63:E71 C31:E41 C10:E14" name="Rango1"/>
  </protectedRanges>
  <mergeCells count="6">
    <mergeCell ref="B1:E1"/>
    <mergeCell ref="B2:E2"/>
    <mergeCell ref="B3:E3"/>
    <mergeCell ref="B4:E4"/>
    <mergeCell ref="B5:E5"/>
    <mergeCell ref="B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H105"/>
  <sheetViews>
    <sheetView zoomScalePageLayoutView="0" workbookViewId="0" topLeftCell="B1">
      <selection activeCell="D10" sqref="D10"/>
    </sheetView>
  </sheetViews>
  <sheetFormatPr defaultColWidth="11.421875" defaultRowHeight="15"/>
  <cols>
    <col min="1" max="1" width="7.421875" style="0" bestFit="1" customWidth="1"/>
    <col min="2" max="2" width="64.28125" style="63" customWidth="1"/>
    <col min="3" max="3" width="8.57421875" style="63" customWidth="1"/>
    <col min="4" max="5" width="12.8515625" style="0" customWidth="1"/>
    <col min="6" max="6" width="8.57421875" style="0" bestFit="1" customWidth="1"/>
    <col min="7" max="7" width="24.7109375" style="70" customWidth="1"/>
  </cols>
  <sheetData>
    <row r="1" spans="2:5" ht="15">
      <c r="B1" s="200">
        <f>+'DG'!B8</f>
        <v>0</v>
      </c>
      <c r="C1" s="201"/>
      <c r="D1" s="201"/>
      <c r="E1" s="201"/>
    </row>
    <row r="2" spans="2:5" ht="15">
      <c r="B2" s="201" t="s">
        <v>164</v>
      </c>
      <c r="C2" s="201"/>
      <c r="D2" s="201"/>
      <c r="E2" s="201"/>
    </row>
    <row r="3" spans="2:5" ht="15">
      <c r="B3" s="201" t="s">
        <v>5</v>
      </c>
      <c r="C3" s="201"/>
      <c r="D3" s="201"/>
      <c r="E3" s="201"/>
    </row>
    <row r="4" spans="2:5" ht="15">
      <c r="B4" s="201" t="str">
        <f>RF!B3</f>
        <v>Por los periodos terminados al 30 de Junio del año 2016 y 2015</v>
      </c>
      <c r="C4" s="201"/>
      <c r="D4" s="201"/>
      <c r="E4" s="201"/>
    </row>
    <row r="5" spans="2:5" ht="15">
      <c r="B5" s="201" t="str">
        <f>+SF!B4</f>
        <v>(En miles de soles)</v>
      </c>
      <c r="C5" s="201"/>
      <c r="D5" s="201"/>
      <c r="E5" s="201"/>
    </row>
    <row r="6" spans="2:5" ht="15">
      <c r="B6" s="201"/>
      <c r="C6" s="201"/>
      <c r="D6" s="201"/>
      <c r="E6" s="201"/>
    </row>
    <row r="7" spans="1:5" ht="45">
      <c r="A7" s="107"/>
      <c r="B7" s="191"/>
      <c r="C7" s="192" t="s">
        <v>165</v>
      </c>
      <c r="D7" s="193" t="str">
        <f>'FE'!D7</f>
        <v>Del 1 de Enero de 2016 al 30 de Junio de 2016</v>
      </c>
      <c r="E7" s="193" t="str">
        <f>'FE'!E7</f>
        <v>Del 1 de Enero de 2015 al 30 de Junio de 2015</v>
      </c>
    </row>
    <row r="8" spans="1:7" ht="15">
      <c r="A8" s="71"/>
      <c r="B8" s="72" t="s">
        <v>166</v>
      </c>
      <c r="C8" s="73"/>
      <c r="D8" s="73"/>
      <c r="E8" s="73"/>
      <c r="F8" s="70"/>
      <c r="G8"/>
    </row>
    <row r="9" spans="1:7" ht="15">
      <c r="A9" s="71"/>
      <c r="B9" s="74"/>
      <c r="C9" s="73"/>
      <c r="D9" s="73"/>
      <c r="E9" s="73"/>
      <c r="F9" s="70"/>
      <c r="G9"/>
    </row>
    <row r="10" spans="1:7" ht="15">
      <c r="A10" s="42" t="s">
        <v>167</v>
      </c>
      <c r="B10" s="75" t="s">
        <v>168</v>
      </c>
      <c r="C10" s="76"/>
      <c r="D10" s="77">
        <v>0</v>
      </c>
      <c r="E10" s="77">
        <v>0</v>
      </c>
      <c r="F10" s="70"/>
      <c r="G10"/>
    </row>
    <row r="11" spans="1:7" ht="23.25">
      <c r="A11" s="42"/>
      <c r="B11" s="78" t="s">
        <v>169</v>
      </c>
      <c r="C11" s="79"/>
      <c r="D11" s="79"/>
      <c r="E11" s="79"/>
      <c r="F11" s="70"/>
      <c r="G11"/>
    </row>
    <row r="12" spans="1:7" ht="15">
      <c r="A12" s="42" t="s">
        <v>170</v>
      </c>
      <c r="B12" s="80" t="s">
        <v>171</v>
      </c>
      <c r="C12" s="76"/>
      <c r="D12" s="77">
        <v>0</v>
      </c>
      <c r="E12" s="77">
        <v>0</v>
      </c>
      <c r="F12" s="70"/>
      <c r="G12"/>
    </row>
    <row r="13" spans="1:7" ht="15">
      <c r="A13" s="42" t="s">
        <v>172</v>
      </c>
      <c r="B13" s="80" t="s">
        <v>173</v>
      </c>
      <c r="C13" s="76"/>
      <c r="D13" s="77">
        <v>0</v>
      </c>
      <c r="E13" s="77">
        <v>0</v>
      </c>
      <c r="F13" s="70"/>
      <c r="G13"/>
    </row>
    <row r="14" spans="1:7" ht="15">
      <c r="A14" s="42" t="s">
        <v>174</v>
      </c>
      <c r="B14" s="80" t="s">
        <v>175</v>
      </c>
      <c r="C14" s="76"/>
      <c r="D14" s="77">
        <v>0</v>
      </c>
      <c r="E14" s="77">
        <v>0</v>
      </c>
      <c r="F14" s="70"/>
      <c r="G14"/>
    </row>
    <row r="15" spans="1:7" ht="15">
      <c r="A15" s="42" t="s">
        <v>176</v>
      </c>
      <c r="B15" s="81" t="s">
        <v>177</v>
      </c>
      <c r="C15" s="76"/>
      <c r="D15" s="77">
        <v>0</v>
      </c>
      <c r="E15" s="77">
        <v>0</v>
      </c>
      <c r="F15" s="70"/>
      <c r="G15"/>
    </row>
    <row r="16" spans="1:7" ht="15">
      <c r="A16" s="42" t="s">
        <v>178</v>
      </c>
      <c r="B16" s="82" t="s">
        <v>179</v>
      </c>
      <c r="C16" s="76"/>
      <c r="D16" s="77">
        <v>0</v>
      </c>
      <c r="E16" s="77">
        <v>0</v>
      </c>
      <c r="F16" s="70"/>
      <c r="G16"/>
    </row>
    <row r="17" spans="1:7" ht="15">
      <c r="A17" s="42" t="s">
        <v>180</v>
      </c>
      <c r="B17" s="82" t="s">
        <v>181</v>
      </c>
      <c r="C17" s="76"/>
      <c r="D17" s="77">
        <v>0</v>
      </c>
      <c r="E17" s="77">
        <v>0</v>
      </c>
      <c r="F17" s="70"/>
      <c r="G17"/>
    </row>
    <row r="18" spans="1:7" ht="15">
      <c r="A18" s="42"/>
      <c r="B18" s="72" t="s">
        <v>182</v>
      </c>
      <c r="C18" s="79"/>
      <c r="D18" s="79"/>
      <c r="E18" s="79"/>
      <c r="F18" s="83"/>
      <c r="G18"/>
    </row>
    <row r="19" spans="1:7" ht="23.25">
      <c r="A19" s="42" t="s">
        <v>183</v>
      </c>
      <c r="B19" s="84" t="s">
        <v>184</v>
      </c>
      <c r="C19" s="76"/>
      <c r="D19" s="77">
        <v>0</v>
      </c>
      <c r="E19" s="77">
        <v>0</v>
      </c>
      <c r="F19" s="70"/>
      <c r="G19"/>
    </row>
    <row r="20" spans="1:7" ht="15">
      <c r="A20" s="42" t="s">
        <v>185</v>
      </c>
      <c r="B20" s="84" t="s">
        <v>186</v>
      </c>
      <c r="C20" s="76"/>
      <c r="D20" s="77">
        <v>0</v>
      </c>
      <c r="E20" s="77">
        <v>0</v>
      </c>
      <c r="F20" s="70"/>
      <c r="G20"/>
    </row>
    <row r="21" spans="1:7" ht="15">
      <c r="A21" s="42" t="s">
        <v>187</v>
      </c>
      <c r="B21" s="84" t="s">
        <v>188</v>
      </c>
      <c r="C21" s="76"/>
      <c r="D21" s="77">
        <v>0</v>
      </c>
      <c r="E21" s="77">
        <v>0</v>
      </c>
      <c r="F21" s="70"/>
      <c r="G21"/>
    </row>
    <row r="22" spans="1:7" ht="23.25">
      <c r="A22" s="42" t="s">
        <v>189</v>
      </c>
      <c r="B22" s="84" t="s">
        <v>190</v>
      </c>
      <c r="C22" s="76"/>
      <c r="D22" s="77">
        <v>0</v>
      </c>
      <c r="E22" s="77">
        <v>0</v>
      </c>
      <c r="F22" s="70"/>
      <c r="G22"/>
    </row>
    <row r="23" spans="1:7" ht="23.25">
      <c r="A23" s="42" t="s">
        <v>191</v>
      </c>
      <c r="B23" s="84" t="s">
        <v>192</v>
      </c>
      <c r="C23" s="76"/>
      <c r="D23" s="77">
        <v>0</v>
      </c>
      <c r="E23" s="77">
        <v>0</v>
      </c>
      <c r="F23" s="70"/>
      <c r="G23"/>
    </row>
    <row r="24" spans="1:7" ht="15">
      <c r="A24" s="42" t="s">
        <v>193</v>
      </c>
      <c r="B24" s="84" t="s">
        <v>194</v>
      </c>
      <c r="C24" s="76"/>
      <c r="D24" s="77">
        <v>0</v>
      </c>
      <c r="E24" s="77">
        <v>0</v>
      </c>
      <c r="F24" s="70"/>
      <c r="G24"/>
    </row>
    <row r="25" spans="1:7" ht="15">
      <c r="A25" s="42" t="s">
        <v>195</v>
      </c>
      <c r="B25" s="80" t="s">
        <v>196</v>
      </c>
      <c r="C25" s="76"/>
      <c r="D25" s="77">
        <v>0</v>
      </c>
      <c r="E25" s="77">
        <v>0</v>
      </c>
      <c r="F25" s="70"/>
      <c r="G25"/>
    </row>
    <row r="26" spans="1:7" ht="15">
      <c r="A26" s="42" t="s">
        <v>197</v>
      </c>
      <c r="B26" s="80" t="s">
        <v>198</v>
      </c>
      <c r="C26" s="76"/>
      <c r="D26" s="77">
        <v>0</v>
      </c>
      <c r="E26" s="77">
        <v>0</v>
      </c>
      <c r="F26" s="70"/>
      <c r="G26"/>
    </row>
    <row r="27" spans="1:7" ht="15">
      <c r="A27" s="42" t="s">
        <v>199</v>
      </c>
      <c r="B27" s="80" t="s">
        <v>200</v>
      </c>
      <c r="C27" s="76"/>
      <c r="D27" s="77">
        <v>0</v>
      </c>
      <c r="E27" s="77">
        <v>0</v>
      </c>
      <c r="F27" s="70"/>
      <c r="G27"/>
    </row>
    <row r="28" spans="1:6" s="63" customFormat="1" ht="15">
      <c r="A28" s="42"/>
      <c r="B28" s="75"/>
      <c r="C28" s="79"/>
      <c r="D28" s="85"/>
      <c r="E28" s="85"/>
      <c r="F28" s="83"/>
    </row>
    <row r="29" spans="1:7" ht="15">
      <c r="A29" s="42"/>
      <c r="B29" s="74" t="s">
        <v>201</v>
      </c>
      <c r="C29" s="79"/>
      <c r="D29" s="79"/>
      <c r="E29" s="79"/>
      <c r="F29" s="70"/>
      <c r="G29"/>
    </row>
    <row r="30" spans="1:7" ht="15">
      <c r="A30" s="42" t="s">
        <v>202</v>
      </c>
      <c r="B30" s="82" t="s">
        <v>203</v>
      </c>
      <c r="C30" s="76"/>
      <c r="D30" s="77">
        <v>0</v>
      </c>
      <c r="E30" s="77">
        <v>0</v>
      </c>
      <c r="F30" s="70"/>
      <c r="G30"/>
    </row>
    <row r="31" spans="1:7" ht="15">
      <c r="A31" s="42" t="s">
        <v>204</v>
      </c>
      <c r="B31" s="80" t="s">
        <v>205</v>
      </c>
      <c r="C31" s="76"/>
      <c r="D31" s="77">
        <v>0</v>
      </c>
      <c r="E31" s="77">
        <v>0</v>
      </c>
      <c r="F31" s="70"/>
      <c r="G31"/>
    </row>
    <row r="32" spans="1:7" ht="15">
      <c r="A32" s="42" t="s">
        <v>206</v>
      </c>
      <c r="B32" s="80" t="s">
        <v>207</v>
      </c>
      <c r="C32" s="76"/>
      <c r="D32" s="77">
        <v>0</v>
      </c>
      <c r="E32" s="77">
        <v>0</v>
      </c>
      <c r="F32" s="70"/>
      <c r="G32"/>
    </row>
    <row r="33" spans="1:7" ht="15">
      <c r="A33" s="42" t="s">
        <v>208</v>
      </c>
      <c r="B33" s="80" t="s">
        <v>209</v>
      </c>
      <c r="C33" s="76"/>
      <c r="D33" s="77">
        <v>0</v>
      </c>
      <c r="E33" s="77">
        <v>0</v>
      </c>
      <c r="F33" s="70"/>
      <c r="G33"/>
    </row>
    <row r="34" spans="1:7" ht="15">
      <c r="A34" s="42" t="s">
        <v>210</v>
      </c>
      <c r="B34" s="82" t="s">
        <v>211</v>
      </c>
      <c r="C34" s="76"/>
      <c r="D34" s="77">
        <v>0</v>
      </c>
      <c r="E34" s="77">
        <v>0</v>
      </c>
      <c r="F34" s="70"/>
      <c r="G34"/>
    </row>
    <row r="35" spans="1:7" ht="15">
      <c r="A35" s="42" t="s">
        <v>212</v>
      </c>
      <c r="B35" s="80" t="s">
        <v>213</v>
      </c>
      <c r="C35" s="76"/>
      <c r="D35" s="77">
        <v>0</v>
      </c>
      <c r="E35" s="77">
        <v>0</v>
      </c>
      <c r="F35" s="70"/>
      <c r="G35"/>
    </row>
    <row r="36" spans="1:7" ht="15">
      <c r="A36" s="42" t="s">
        <v>214</v>
      </c>
      <c r="B36" s="80" t="s">
        <v>215</v>
      </c>
      <c r="C36" s="76"/>
      <c r="D36" s="77">
        <v>0</v>
      </c>
      <c r="E36" s="77">
        <v>0</v>
      </c>
      <c r="F36" s="70"/>
      <c r="G36"/>
    </row>
    <row r="37" spans="1:7" ht="15">
      <c r="A37" s="42" t="s">
        <v>216</v>
      </c>
      <c r="B37" s="72" t="s">
        <v>217</v>
      </c>
      <c r="C37" s="76"/>
      <c r="D37" s="86">
        <f>SUM(D12:D36)</f>
        <v>0</v>
      </c>
      <c r="E37" s="86">
        <f>SUM(E12:E36)</f>
        <v>0</v>
      </c>
      <c r="F37" s="70"/>
      <c r="G37"/>
    </row>
    <row r="38" spans="1:7" ht="23.25">
      <c r="A38" s="42" t="s">
        <v>218</v>
      </c>
      <c r="B38" s="78" t="s">
        <v>219</v>
      </c>
      <c r="C38" s="76"/>
      <c r="D38" s="86">
        <f>D37+D10</f>
        <v>0</v>
      </c>
      <c r="E38" s="86">
        <f>E37+E10</f>
        <v>0</v>
      </c>
      <c r="F38" s="70"/>
      <c r="G38"/>
    </row>
    <row r="39" spans="1:7" ht="15">
      <c r="A39" s="42" t="s">
        <v>220</v>
      </c>
      <c r="B39" s="80" t="s">
        <v>221</v>
      </c>
      <c r="C39" s="76"/>
      <c r="D39" s="77">
        <v>0</v>
      </c>
      <c r="E39" s="77">
        <v>0</v>
      </c>
      <c r="F39" s="70"/>
      <c r="G39"/>
    </row>
    <row r="40" spans="1:7" ht="15">
      <c r="A40" s="42" t="s">
        <v>222</v>
      </c>
      <c r="B40" s="80" t="s">
        <v>223</v>
      </c>
      <c r="C40" s="76"/>
      <c r="D40" s="77">
        <v>0</v>
      </c>
      <c r="E40" s="77">
        <v>0</v>
      </c>
      <c r="F40" s="70"/>
      <c r="G40"/>
    </row>
    <row r="41" spans="1:7" ht="15">
      <c r="A41" s="42" t="s">
        <v>224</v>
      </c>
      <c r="B41" s="80" t="s">
        <v>225</v>
      </c>
      <c r="C41" s="76"/>
      <c r="D41" s="77">
        <v>0</v>
      </c>
      <c r="E41" s="77">
        <v>0</v>
      </c>
      <c r="F41" s="70"/>
      <c r="G41"/>
    </row>
    <row r="42" spans="1:7" ht="15">
      <c r="A42" s="42" t="s">
        <v>226</v>
      </c>
      <c r="B42" s="82" t="s">
        <v>227</v>
      </c>
      <c r="C42" s="76"/>
      <c r="D42" s="77">
        <v>0</v>
      </c>
      <c r="E42" s="77">
        <v>0</v>
      </c>
      <c r="F42" s="70"/>
      <c r="G42"/>
    </row>
    <row r="43" spans="1:7" ht="15">
      <c r="A43" s="42" t="s">
        <v>228</v>
      </c>
      <c r="B43" s="81" t="s">
        <v>229</v>
      </c>
      <c r="C43" s="76"/>
      <c r="D43" s="77">
        <v>0</v>
      </c>
      <c r="E43" s="77">
        <v>0</v>
      </c>
      <c r="F43" s="70"/>
      <c r="G43"/>
    </row>
    <row r="44" spans="1:7" ht="23.25">
      <c r="A44" s="42" t="s">
        <v>230</v>
      </c>
      <c r="B44" s="78" t="s">
        <v>231</v>
      </c>
      <c r="C44" s="76"/>
      <c r="D44" s="86">
        <f>SUM(D38:D43)</f>
        <v>0</v>
      </c>
      <c r="E44" s="86">
        <f>SUM(E38:E43)</f>
        <v>0</v>
      </c>
      <c r="F44" s="70"/>
      <c r="G44"/>
    </row>
    <row r="45" spans="1:7" ht="15">
      <c r="A45" s="42"/>
      <c r="B45" s="72"/>
      <c r="C45" s="73"/>
      <c r="D45" s="18"/>
      <c r="E45" s="18"/>
      <c r="F45" s="70"/>
      <c r="G45"/>
    </row>
    <row r="46" spans="1:5" ht="15">
      <c r="A46" s="42"/>
      <c r="B46" s="72" t="s">
        <v>232</v>
      </c>
      <c r="C46" s="87"/>
      <c r="D46" s="88"/>
      <c r="E46" s="88"/>
    </row>
    <row r="47" spans="1:5" ht="15">
      <c r="A47" s="42"/>
      <c r="B47" s="72" t="s">
        <v>233</v>
      </c>
      <c r="C47" s="87"/>
      <c r="D47" s="88"/>
      <c r="E47" s="88"/>
    </row>
    <row r="48" spans="1:5" ht="15">
      <c r="A48" s="42" t="s">
        <v>234</v>
      </c>
      <c r="B48" s="84" t="s">
        <v>235</v>
      </c>
      <c r="C48" s="89"/>
      <c r="D48" s="90">
        <v>0</v>
      </c>
      <c r="E48" s="90">
        <v>0</v>
      </c>
    </row>
    <row r="49" spans="1:5" ht="23.25">
      <c r="A49" s="42" t="s">
        <v>236</v>
      </c>
      <c r="B49" s="84" t="s">
        <v>237</v>
      </c>
      <c r="C49" s="89"/>
      <c r="D49" s="90">
        <v>0</v>
      </c>
      <c r="E49" s="90">
        <v>0</v>
      </c>
    </row>
    <row r="50" spans="1:5" ht="15">
      <c r="A50" s="42" t="s">
        <v>238</v>
      </c>
      <c r="B50" s="81" t="s">
        <v>239</v>
      </c>
      <c r="C50" s="89"/>
      <c r="D50" s="90">
        <v>0</v>
      </c>
      <c r="E50" s="90">
        <v>0</v>
      </c>
    </row>
    <row r="51" spans="1:5" ht="15">
      <c r="A51" s="42" t="s">
        <v>240</v>
      </c>
      <c r="B51" s="80" t="s">
        <v>241</v>
      </c>
      <c r="C51" s="89"/>
      <c r="D51" s="90">
        <v>0</v>
      </c>
      <c r="E51" s="90">
        <v>0</v>
      </c>
    </row>
    <row r="52" spans="1:5" ht="15">
      <c r="A52" s="42" t="s">
        <v>242</v>
      </c>
      <c r="B52" s="84" t="s">
        <v>243</v>
      </c>
      <c r="C52" s="89"/>
      <c r="D52" s="90">
        <v>0</v>
      </c>
      <c r="E52" s="90">
        <v>0</v>
      </c>
    </row>
    <row r="53" spans="1:5" ht="15">
      <c r="A53" s="42" t="s">
        <v>244</v>
      </c>
      <c r="B53" s="81" t="s">
        <v>245</v>
      </c>
      <c r="C53" s="89"/>
      <c r="D53" s="90">
        <v>0</v>
      </c>
      <c r="E53" s="90">
        <v>0</v>
      </c>
    </row>
    <row r="54" spans="1:5" ht="15">
      <c r="A54" s="42" t="s">
        <v>246</v>
      </c>
      <c r="B54" s="81" t="s">
        <v>247</v>
      </c>
      <c r="C54" s="89"/>
      <c r="D54" s="90">
        <v>0</v>
      </c>
      <c r="E54" s="90">
        <v>0</v>
      </c>
    </row>
    <row r="55" spans="1:5" ht="15">
      <c r="A55" s="42" t="s">
        <v>248</v>
      </c>
      <c r="B55" s="81" t="s">
        <v>249</v>
      </c>
      <c r="C55" s="89"/>
      <c r="D55" s="90">
        <v>0</v>
      </c>
      <c r="E55" s="90">
        <v>0</v>
      </c>
    </row>
    <row r="56" spans="1:5" ht="15">
      <c r="A56" s="42" t="s">
        <v>250</v>
      </c>
      <c r="B56" s="81" t="s">
        <v>251</v>
      </c>
      <c r="C56" s="89"/>
      <c r="D56" s="90">
        <v>0</v>
      </c>
      <c r="E56" s="90">
        <v>0</v>
      </c>
    </row>
    <row r="57" spans="1:5" ht="15">
      <c r="A57" s="42" t="s">
        <v>252</v>
      </c>
      <c r="B57" s="81" t="s">
        <v>253</v>
      </c>
      <c r="C57" s="89"/>
      <c r="D57" s="90">
        <v>0</v>
      </c>
      <c r="E57" s="90">
        <v>0</v>
      </c>
    </row>
    <row r="58" spans="1:5" ht="15">
      <c r="A58" s="42" t="s">
        <v>254</v>
      </c>
      <c r="B58" s="81" t="s">
        <v>255</v>
      </c>
      <c r="C58" s="89"/>
      <c r="D58" s="90">
        <v>0</v>
      </c>
      <c r="E58" s="90">
        <v>0</v>
      </c>
    </row>
    <row r="59" spans="1:5" ht="15">
      <c r="A59" s="42"/>
      <c r="B59" s="91" t="s">
        <v>256</v>
      </c>
      <c r="C59" s="87"/>
      <c r="D59" s="88"/>
      <c r="E59" s="88"/>
    </row>
    <row r="60" spans="1:7" ht="15">
      <c r="A60" s="42" t="s">
        <v>257</v>
      </c>
      <c r="B60" s="80" t="s">
        <v>258</v>
      </c>
      <c r="C60" s="89"/>
      <c r="D60" s="90">
        <v>0</v>
      </c>
      <c r="E60" s="90">
        <v>0</v>
      </c>
      <c r="F60" s="70"/>
      <c r="G60"/>
    </row>
    <row r="61" spans="1:7" ht="15">
      <c r="A61" s="42" t="s">
        <v>259</v>
      </c>
      <c r="B61" s="80" t="s">
        <v>260</v>
      </c>
      <c r="C61" s="89"/>
      <c r="D61" s="90">
        <v>0</v>
      </c>
      <c r="E61" s="90">
        <v>0</v>
      </c>
      <c r="F61" s="70"/>
      <c r="G61"/>
    </row>
    <row r="62" spans="1:5" ht="15">
      <c r="A62" s="42" t="s">
        <v>261</v>
      </c>
      <c r="B62" s="80" t="s">
        <v>262</v>
      </c>
      <c r="C62" s="89"/>
      <c r="D62" s="90">
        <v>0</v>
      </c>
      <c r="E62" s="90">
        <v>0</v>
      </c>
    </row>
    <row r="63" spans="1:5" ht="15">
      <c r="A63" s="42" t="s">
        <v>263</v>
      </c>
      <c r="B63" s="80" t="s">
        <v>241</v>
      </c>
      <c r="C63" s="89"/>
      <c r="D63" s="90">
        <v>0</v>
      </c>
      <c r="E63" s="90">
        <v>0</v>
      </c>
    </row>
    <row r="64" spans="1:5" ht="15">
      <c r="A64" s="42" t="s">
        <v>264</v>
      </c>
      <c r="B64" s="81" t="s">
        <v>265</v>
      </c>
      <c r="C64" s="89"/>
      <c r="D64" s="90">
        <v>0</v>
      </c>
      <c r="E64" s="90">
        <v>0</v>
      </c>
    </row>
    <row r="65" spans="1:5" ht="15">
      <c r="A65" s="42" t="s">
        <v>266</v>
      </c>
      <c r="B65" s="80" t="s">
        <v>267</v>
      </c>
      <c r="C65" s="76"/>
      <c r="D65" s="90">
        <v>0</v>
      </c>
      <c r="E65" s="90">
        <v>0</v>
      </c>
    </row>
    <row r="66" spans="1:5" ht="15">
      <c r="A66" s="42" t="s">
        <v>268</v>
      </c>
      <c r="B66" s="81" t="s">
        <v>269</v>
      </c>
      <c r="C66" s="89"/>
      <c r="D66" s="90">
        <v>0</v>
      </c>
      <c r="E66" s="90">
        <v>0</v>
      </c>
    </row>
    <row r="67" spans="1:5" ht="15">
      <c r="A67" s="42" t="s">
        <v>270</v>
      </c>
      <c r="B67" s="80" t="s">
        <v>271</v>
      </c>
      <c r="C67" s="89"/>
      <c r="D67" s="90">
        <v>0</v>
      </c>
      <c r="E67" s="90">
        <v>0</v>
      </c>
    </row>
    <row r="68" spans="1:5" ht="15">
      <c r="A68" s="42" t="s">
        <v>272</v>
      </c>
      <c r="B68" s="81" t="s">
        <v>273</v>
      </c>
      <c r="C68" s="89"/>
      <c r="D68" s="90">
        <v>0</v>
      </c>
      <c r="E68" s="90">
        <v>0</v>
      </c>
    </row>
    <row r="69" spans="1:5" ht="15">
      <c r="A69" s="42" t="s">
        <v>274</v>
      </c>
      <c r="B69" s="80" t="s">
        <v>229</v>
      </c>
      <c r="C69" s="89"/>
      <c r="D69" s="90">
        <v>0</v>
      </c>
      <c r="E69" s="90">
        <v>0</v>
      </c>
    </row>
    <row r="70" spans="1:5" ht="15">
      <c r="A70" s="42" t="s">
        <v>275</v>
      </c>
      <c r="B70" s="80" t="s">
        <v>276</v>
      </c>
      <c r="C70" s="89"/>
      <c r="D70" s="90">
        <v>0</v>
      </c>
      <c r="E70" s="90">
        <v>0</v>
      </c>
    </row>
    <row r="71" spans="1:5" ht="23.25">
      <c r="A71" s="42" t="s">
        <v>277</v>
      </c>
      <c r="B71" s="78" t="s">
        <v>278</v>
      </c>
      <c r="C71" s="89"/>
      <c r="D71" s="92">
        <f>SUM(D48:D70)</f>
        <v>0</v>
      </c>
      <c r="E71" s="92">
        <f>SUM(E48:E70)</f>
        <v>0</v>
      </c>
    </row>
    <row r="72" spans="1:5" ht="15">
      <c r="A72" s="42"/>
      <c r="B72" s="72" t="s">
        <v>279</v>
      </c>
      <c r="C72" s="87"/>
      <c r="D72" s="88"/>
      <c r="E72" s="88"/>
    </row>
    <row r="73" spans="1:5" ht="15">
      <c r="A73" s="42"/>
      <c r="B73" s="72" t="s">
        <v>280</v>
      </c>
      <c r="C73" s="87"/>
      <c r="D73" s="88"/>
      <c r="E73" s="88"/>
    </row>
    <row r="74" spans="1:5" ht="15">
      <c r="A74" s="42" t="s">
        <v>281</v>
      </c>
      <c r="B74" s="81" t="s">
        <v>282</v>
      </c>
      <c r="C74" s="89"/>
      <c r="D74" s="90">
        <v>0</v>
      </c>
      <c r="E74" s="90">
        <v>0</v>
      </c>
    </row>
    <row r="75" spans="1:8" ht="23.25">
      <c r="A75" s="42" t="s">
        <v>283</v>
      </c>
      <c r="B75" s="82" t="s">
        <v>284</v>
      </c>
      <c r="C75" s="89"/>
      <c r="D75" s="90">
        <v>0</v>
      </c>
      <c r="E75" s="90">
        <v>0</v>
      </c>
      <c r="G75" s="93"/>
      <c r="H75" s="12"/>
    </row>
    <row r="76" spans="1:7" ht="15">
      <c r="A76" s="42" t="s">
        <v>285</v>
      </c>
      <c r="B76" s="81" t="s">
        <v>286</v>
      </c>
      <c r="C76" s="89"/>
      <c r="D76" s="90">
        <v>0</v>
      </c>
      <c r="E76" s="90">
        <v>0</v>
      </c>
      <c r="G76" s="93"/>
    </row>
    <row r="77" spans="1:5" ht="15">
      <c r="A77" s="42" t="s">
        <v>287</v>
      </c>
      <c r="B77" s="81" t="s">
        <v>288</v>
      </c>
      <c r="C77" s="89"/>
      <c r="D77" s="90">
        <v>0</v>
      </c>
      <c r="E77" s="90">
        <v>0</v>
      </c>
    </row>
    <row r="78" spans="1:7" ht="15">
      <c r="A78" s="42" t="s">
        <v>289</v>
      </c>
      <c r="B78" s="81" t="s">
        <v>251</v>
      </c>
      <c r="C78" s="89"/>
      <c r="D78" s="90">
        <v>0</v>
      </c>
      <c r="E78" s="90">
        <v>0</v>
      </c>
      <c r="F78" s="70"/>
      <c r="G78"/>
    </row>
    <row r="79" spans="1:7" ht="15">
      <c r="A79" s="42"/>
      <c r="B79" s="91" t="s">
        <v>290</v>
      </c>
      <c r="C79" s="87"/>
      <c r="D79" s="88"/>
      <c r="E79" s="88"/>
      <c r="F79" s="70"/>
      <c r="G79"/>
    </row>
    <row r="80" spans="1:7" ht="15">
      <c r="A80" s="42" t="s">
        <v>291</v>
      </c>
      <c r="B80" s="80" t="s">
        <v>292</v>
      </c>
      <c r="C80" s="89"/>
      <c r="D80" s="90">
        <v>0</v>
      </c>
      <c r="E80" s="90">
        <v>0</v>
      </c>
      <c r="F80" s="70"/>
      <c r="G80"/>
    </row>
    <row r="81" spans="1:5" ht="15">
      <c r="A81" s="42" t="s">
        <v>293</v>
      </c>
      <c r="B81" s="80" t="s">
        <v>294</v>
      </c>
      <c r="C81" s="89"/>
      <c r="D81" s="90">
        <v>0</v>
      </c>
      <c r="E81" s="90">
        <v>0</v>
      </c>
    </row>
    <row r="82" spans="1:5" ht="23.25">
      <c r="A82" s="42" t="s">
        <v>295</v>
      </c>
      <c r="B82" s="82" t="s">
        <v>284</v>
      </c>
      <c r="C82" s="89"/>
      <c r="D82" s="90">
        <v>0</v>
      </c>
      <c r="E82" s="90">
        <v>0</v>
      </c>
    </row>
    <row r="83" spans="1:5" ht="15">
      <c r="A83" s="42" t="s">
        <v>296</v>
      </c>
      <c r="B83" s="81" t="s">
        <v>297</v>
      </c>
      <c r="C83" s="89"/>
      <c r="D83" s="90">
        <v>0</v>
      </c>
      <c r="E83" s="90">
        <v>0</v>
      </c>
    </row>
    <row r="84" spans="1:5" ht="15">
      <c r="A84" s="42" t="s">
        <v>298</v>
      </c>
      <c r="B84" s="81" t="s">
        <v>299</v>
      </c>
      <c r="C84" s="89"/>
      <c r="D84" s="90">
        <v>0</v>
      </c>
      <c r="E84" s="90">
        <v>0</v>
      </c>
    </row>
    <row r="85" spans="1:7" ht="15">
      <c r="A85" s="42" t="s">
        <v>300</v>
      </c>
      <c r="B85" s="81" t="s">
        <v>301</v>
      </c>
      <c r="C85" s="89"/>
      <c r="D85" s="90">
        <v>0</v>
      </c>
      <c r="E85" s="90">
        <v>0</v>
      </c>
      <c r="G85" s="94"/>
    </row>
    <row r="86" spans="1:5" ht="15">
      <c r="A86" s="42" t="s">
        <v>302</v>
      </c>
      <c r="B86" s="81" t="s">
        <v>303</v>
      </c>
      <c r="C86" s="89"/>
      <c r="D86" s="90">
        <v>0</v>
      </c>
      <c r="E86" s="90">
        <v>0</v>
      </c>
    </row>
    <row r="87" spans="1:5" ht="15">
      <c r="A87" s="42" t="s">
        <v>304</v>
      </c>
      <c r="B87" s="81" t="s">
        <v>229</v>
      </c>
      <c r="C87" s="89"/>
      <c r="D87" s="90">
        <v>0</v>
      </c>
      <c r="E87" s="90">
        <v>0</v>
      </c>
    </row>
    <row r="88" spans="1:5" ht="15">
      <c r="A88" s="42" t="s">
        <v>305</v>
      </c>
      <c r="B88" s="81" t="s">
        <v>306</v>
      </c>
      <c r="C88" s="89"/>
      <c r="D88" s="90">
        <v>0</v>
      </c>
      <c r="E88" s="90">
        <v>0</v>
      </c>
    </row>
    <row r="89" spans="1:5" ht="23.25">
      <c r="A89" s="42" t="s">
        <v>307</v>
      </c>
      <c r="B89" s="95" t="s">
        <v>308</v>
      </c>
      <c r="C89" s="89"/>
      <c r="D89" s="92">
        <f>SUM(D74:D88)</f>
        <v>0</v>
      </c>
      <c r="E89" s="92">
        <f>SUM(E74:E88)</f>
        <v>0</v>
      </c>
    </row>
    <row r="90" spans="1:8" ht="23.25">
      <c r="A90" s="42" t="s">
        <v>309</v>
      </c>
      <c r="B90" s="78" t="s">
        <v>310</v>
      </c>
      <c r="C90" s="89"/>
      <c r="D90" s="92">
        <f>+D44+D71+D89</f>
        <v>0</v>
      </c>
      <c r="E90" s="92">
        <f>+E44+E71+E89</f>
        <v>0</v>
      </c>
      <c r="G90" s="5"/>
      <c r="H90" s="5"/>
    </row>
    <row r="91" spans="1:7" ht="23.25">
      <c r="A91" s="42" t="s">
        <v>311</v>
      </c>
      <c r="B91" s="96" t="s">
        <v>312</v>
      </c>
      <c r="C91" s="89"/>
      <c r="D91" s="90">
        <v>0</v>
      </c>
      <c r="E91" s="90">
        <v>0</v>
      </c>
      <c r="F91" s="97"/>
      <c r="G91" s="97"/>
    </row>
    <row r="92" spans="1:7" ht="15">
      <c r="A92" s="42" t="s">
        <v>313</v>
      </c>
      <c r="B92" s="95" t="s">
        <v>314</v>
      </c>
      <c r="C92" s="89"/>
      <c r="D92" s="92">
        <f>SUM(D90:D91)</f>
        <v>0</v>
      </c>
      <c r="E92" s="92">
        <f>SUM(E90:E91)</f>
        <v>0</v>
      </c>
      <c r="F92" s="97"/>
      <c r="G92" s="97"/>
    </row>
    <row r="93" spans="1:7" ht="15">
      <c r="A93" s="42" t="s">
        <v>315</v>
      </c>
      <c r="B93" s="78" t="s">
        <v>316</v>
      </c>
      <c r="C93" s="89"/>
      <c r="D93" s="90">
        <v>0</v>
      </c>
      <c r="E93" s="90">
        <v>0</v>
      </c>
      <c r="F93" s="97"/>
      <c r="G93" s="97"/>
    </row>
    <row r="94" spans="1:7" ht="15">
      <c r="A94" s="42" t="s">
        <v>317</v>
      </c>
      <c r="B94" s="72" t="s">
        <v>318</v>
      </c>
      <c r="C94" s="89"/>
      <c r="D94" s="92">
        <f>SUM(D92:D93)</f>
        <v>0</v>
      </c>
      <c r="E94" s="92">
        <f>SUM(E92:E93)</f>
        <v>0</v>
      </c>
      <c r="F94" s="97"/>
      <c r="G94" s="97"/>
    </row>
    <row r="95" spans="1:5" ht="15">
      <c r="A95" s="98"/>
      <c r="B95" s="99"/>
      <c r="C95" s="100"/>
      <c r="D95" s="101"/>
      <c r="E95" s="101"/>
    </row>
    <row r="96" spans="1:5" ht="15">
      <c r="A96" s="98"/>
      <c r="B96" s="102"/>
      <c r="C96" s="103"/>
      <c r="D96" s="101"/>
      <c r="E96" s="101"/>
    </row>
    <row r="97" spans="1:5" ht="15">
      <c r="A97" s="98"/>
      <c r="B97" s="104"/>
      <c r="C97" s="103"/>
      <c r="D97" s="101"/>
      <c r="E97" s="101"/>
    </row>
    <row r="98" spans="1:5" ht="15">
      <c r="A98" s="98"/>
      <c r="B98" s="102"/>
      <c r="C98" s="103"/>
      <c r="D98" s="101"/>
      <c r="E98" s="101"/>
    </row>
    <row r="99" spans="1:5" ht="15">
      <c r="A99" s="98"/>
      <c r="B99" s="102"/>
      <c r="C99" s="103"/>
      <c r="D99" s="101"/>
      <c r="E99" s="101"/>
    </row>
    <row r="100" spans="1:5" ht="15">
      <c r="A100" s="98"/>
      <c r="B100" s="102"/>
      <c r="C100" s="103"/>
      <c r="D100" s="101"/>
      <c r="E100" s="101"/>
    </row>
    <row r="101" spans="1:5" ht="15">
      <c r="A101" s="98"/>
      <c r="B101" s="102"/>
      <c r="C101" s="103"/>
      <c r="D101" s="101"/>
      <c r="E101" s="101"/>
    </row>
    <row r="102" spans="1:5" ht="15">
      <c r="A102" s="98"/>
      <c r="B102" s="102"/>
      <c r="C102" s="103"/>
      <c r="D102" s="101"/>
      <c r="E102" s="101"/>
    </row>
    <row r="103" spans="1:5" ht="15">
      <c r="A103" s="98"/>
      <c r="B103" s="102"/>
      <c r="C103" s="103"/>
      <c r="D103" s="101"/>
      <c r="E103" s="101"/>
    </row>
    <row r="104" spans="1:5" ht="15">
      <c r="A104" s="98"/>
      <c r="B104" s="102"/>
      <c r="C104" s="103"/>
      <c r="D104" s="101"/>
      <c r="E104" s="101"/>
    </row>
    <row r="105" ht="15">
      <c r="B105" s="102"/>
    </row>
  </sheetData>
  <sheetProtection password="C348" sheet="1"/>
  <protectedRanges>
    <protectedRange sqref="C10:E10 C12:E17 C19:E27 C30:E36 C37:C38 C39:E43 C44 C71 C74:E78 C89:C90 C91:E91 C92 C93:E93 C94 C48:E58 C60:E70 C80:E88" name="Rango1"/>
  </protectedRanges>
  <mergeCells count="6">
    <mergeCell ref="B1:E1"/>
    <mergeCell ref="B2:E2"/>
    <mergeCell ref="B3:E3"/>
    <mergeCell ref="B4:E4"/>
    <mergeCell ref="B5:E5"/>
    <mergeCell ref="B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BA67"/>
  <sheetViews>
    <sheetView zoomScalePageLayoutView="0" workbookViewId="0" topLeftCell="B1">
      <selection activeCell="D8" sqref="D8"/>
    </sheetView>
  </sheetViews>
  <sheetFormatPr defaultColWidth="11.421875" defaultRowHeight="15"/>
  <cols>
    <col min="1" max="1" width="7.421875" style="0" bestFit="1" customWidth="1"/>
    <col min="2" max="2" width="2.421875" style="0" bestFit="1" customWidth="1"/>
    <col min="3" max="3" width="49.8515625" style="0" bestFit="1" customWidth="1"/>
    <col min="4" max="9" width="10.7109375" style="0" customWidth="1"/>
    <col min="10" max="14" width="11.421875" style="0" customWidth="1"/>
    <col min="15" max="15" width="15.7109375" style="0" customWidth="1"/>
    <col min="16" max="17" width="12.8515625" style="0" customWidth="1"/>
    <col min="18" max="18" width="15.7109375" style="0" customWidth="1"/>
    <col min="19" max="19" width="12.8515625" style="6" customWidth="1"/>
    <col min="20" max="21" width="11.421875" style="6" customWidth="1"/>
    <col min="22" max="22" width="11.421875" style="0" customWidth="1"/>
    <col min="24" max="24" width="6.00390625" style="0" bestFit="1" customWidth="1"/>
  </cols>
  <sheetData>
    <row r="1" spans="2:22" ht="15">
      <c r="B1" s="200">
        <f>+'DG'!B8</f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2:22" ht="15">
      <c r="B2" s="201" t="s">
        <v>87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2:22" ht="15">
      <c r="B3" s="201" t="str">
        <f>RF!B3</f>
        <v>Por los periodos terminados al 30 de Junio del año 2016 y 2015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2:22" ht="15">
      <c r="B4" s="201" t="str">
        <f>+SF!B4</f>
        <v>(En miles de soles)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</row>
    <row r="5" spans="2:22" ht="15">
      <c r="B5" s="189"/>
      <c r="C5" s="189"/>
      <c r="D5" s="190">
        <v>1</v>
      </c>
      <c r="E5" s="190">
        <v>2</v>
      </c>
      <c r="F5" s="190">
        <v>3</v>
      </c>
      <c r="G5" s="190">
        <v>13</v>
      </c>
      <c r="H5" s="190">
        <v>14</v>
      </c>
      <c r="I5" s="190">
        <v>7</v>
      </c>
      <c r="J5" s="190">
        <v>16</v>
      </c>
      <c r="K5" s="190">
        <v>23</v>
      </c>
      <c r="L5" s="190">
        <v>17</v>
      </c>
      <c r="M5" s="190">
        <v>18</v>
      </c>
      <c r="N5" s="190">
        <v>24</v>
      </c>
      <c r="O5" s="190">
        <v>19</v>
      </c>
      <c r="P5" s="190">
        <v>20</v>
      </c>
      <c r="Q5" s="190">
        <v>25</v>
      </c>
      <c r="R5" s="190">
        <v>26</v>
      </c>
      <c r="S5" s="190">
        <v>9</v>
      </c>
      <c r="T5" s="190">
        <v>11</v>
      </c>
      <c r="U5" s="190">
        <v>12</v>
      </c>
      <c r="V5" s="190">
        <v>8</v>
      </c>
    </row>
    <row r="6" spans="1:53" s="41" customFormat="1" ht="11.25">
      <c r="A6" s="202"/>
      <c r="B6" s="203"/>
      <c r="C6" s="204"/>
      <c r="D6" s="207" t="str">
        <f>SF!G38</f>
        <v>Capital Emitido</v>
      </c>
      <c r="E6" s="209" t="str">
        <f>SF!G39</f>
        <v>Primas de Emisión</v>
      </c>
      <c r="F6" s="209" t="str">
        <f>+SF!G40</f>
        <v>Acciones de Inversión</v>
      </c>
      <c r="G6" s="209" t="s">
        <v>88</v>
      </c>
      <c r="H6" s="209" t="s">
        <v>89</v>
      </c>
      <c r="I6" s="211" t="str">
        <f>SF!G43</f>
        <v>Resultados Acumulados</v>
      </c>
      <c r="J6" s="213" t="s">
        <v>90</v>
      </c>
      <c r="K6" s="213"/>
      <c r="L6" s="213"/>
      <c r="M6" s="213"/>
      <c r="N6" s="213"/>
      <c r="O6" s="213"/>
      <c r="P6" s="213"/>
      <c r="Q6" s="213"/>
      <c r="R6" s="213"/>
      <c r="S6" s="214"/>
      <c r="T6" s="215" t="s">
        <v>91</v>
      </c>
      <c r="U6" s="215" t="s">
        <v>92</v>
      </c>
      <c r="V6" s="215" t="s">
        <v>93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1:53" s="41" customFormat="1" ht="78.75">
      <c r="A7" s="202"/>
      <c r="B7" s="205"/>
      <c r="C7" s="206"/>
      <c r="D7" s="208"/>
      <c r="E7" s="210"/>
      <c r="F7" s="210"/>
      <c r="G7" s="210"/>
      <c r="H7" s="210"/>
      <c r="I7" s="212"/>
      <c r="J7" s="187" t="s">
        <v>94</v>
      </c>
      <c r="K7" s="187" t="s">
        <v>95</v>
      </c>
      <c r="L7" s="187" t="s">
        <v>96</v>
      </c>
      <c r="M7" s="187" t="s">
        <v>97</v>
      </c>
      <c r="N7" s="187" t="s">
        <v>98</v>
      </c>
      <c r="O7" s="187" t="s">
        <v>99</v>
      </c>
      <c r="P7" s="187" t="s">
        <v>100</v>
      </c>
      <c r="Q7" s="187" t="s">
        <v>101</v>
      </c>
      <c r="R7" s="187" t="s">
        <v>102</v>
      </c>
      <c r="S7" s="188" t="s">
        <v>103</v>
      </c>
      <c r="T7" s="216"/>
      <c r="U7" s="216"/>
      <c r="V7" s="216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53" ht="15">
      <c r="A8" s="42" t="s">
        <v>104</v>
      </c>
      <c r="B8" s="217" t="str">
        <f>CONCATENATE("Saldos al 1ero. de enero de ",'DG'!B5-1)</f>
        <v>Saldos al 1ero. de enero de 2015</v>
      </c>
      <c r="C8" s="218"/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4">
        <f>SUM(J8:R8)</f>
        <v>0</v>
      </c>
      <c r="T8" s="44">
        <f>+D8+E8+F8+G8+H8+I8+S8</f>
        <v>0</v>
      </c>
      <c r="U8" s="43">
        <v>0</v>
      </c>
      <c r="V8" s="44">
        <f>+T8+U8</f>
        <v>0</v>
      </c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</row>
    <row r="9" spans="1:53" ht="15">
      <c r="A9" s="42" t="s">
        <v>105</v>
      </c>
      <c r="B9" s="46" t="s">
        <v>9</v>
      </c>
      <c r="C9" s="47" t="s">
        <v>106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4">
        <f>SUM(J9:R9)</f>
        <v>0</v>
      </c>
      <c r="T9" s="44">
        <f>+D9+E9+F9+G9+H9+I9+S9</f>
        <v>0</v>
      </c>
      <c r="U9" s="43">
        <v>0</v>
      </c>
      <c r="V9" s="44">
        <f>+T9+U9</f>
        <v>0</v>
      </c>
      <c r="W9" s="48"/>
      <c r="X9" s="48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</row>
    <row r="10" spans="1:53" ht="15">
      <c r="A10" s="42" t="s">
        <v>107</v>
      </c>
      <c r="B10" s="46" t="s">
        <v>11</v>
      </c>
      <c r="C10" s="47" t="s">
        <v>108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4">
        <f>SUM(J10:R10)</f>
        <v>0</v>
      </c>
      <c r="T10" s="44">
        <f>+D10+E10+F10+G10+H10+I10+S10</f>
        <v>0</v>
      </c>
      <c r="U10" s="43">
        <v>0</v>
      </c>
      <c r="V10" s="44">
        <f>+T10+U10</f>
        <v>0</v>
      </c>
      <c r="W10" s="48"/>
      <c r="X10" s="48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s="6" customFormat="1" ht="12.75">
      <c r="A11" s="42" t="s">
        <v>109</v>
      </c>
      <c r="B11" s="49" t="s">
        <v>34</v>
      </c>
      <c r="C11" s="50" t="s">
        <v>110</v>
      </c>
      <c r="D11" s="44">
        <f>D10+D9+D8</f>
        <v>0</v>
      </c>
      <c r="E11" s="44">
        <f aca="true" t="shared" si="0" ref="E11:U11">SUM(E8:E10)</f>
        <v>0</v>
      </c>
      <c r="F11" s="44">
        <f t="shared" si="0"/>
        <v>0</v>
      </c>
      <c r="G11" s="44">
        <f t="shared" si="0"/>
        <v>0</v>
      </c>
      <c r="H11" s="44">
        <f>SUM(H8:H10)</f>
        <v>0</v>
      </c>
      <c r="I11" s="44">
        <f>SUM(I8:I10)</f>
        <v>0</v>
      </c>
      <c r="J11" s="44">
        <f t="shared" si="0"/>
        <v>0</v>
      </c>
      <c r="K11" s="44">
        <f>SUM(K8:K10)</f>
        <v>0</v>
      </c>
      <c r="L11" s="44">
        <f t="shared" si="0"/>
        <v>0</v>
      </c>
      <c r="M11" s="44">
        <f t="shared" si="0"/>
        <v>0</v>
      </c>
      <c r="N11" s="44">
        <f>SUM(N8:N10)</f>
        <v>0</v>
      </c>
      <c r="O11" s="44">
        <f t="shared" si="0"/>
        <v>0</v>
      </c>
      <c r="P11" s="44">
        <f t="shared" si="0"/>
        <v>0</v>
      </c>
      <c r="Q11" s="44">
        <f>SUM(Q8:Q10)</f>
        <v>0</v>
      </c>
      <c r="R11" s="44">
        <f>SUM(R8:R10)</f>
        <v>0</v>
      </c>
      <c r="S11" s="44">
        <f t="shared" si="0"/>
        <v>0</v>
      </c>
      <c r="T11" s="44">
        <f>+D11+E11+F11+G11+H11+I11+S11</f>
        <v>0</v>
      </c>
      <c r="U11" s="44">
        <f t="shared" si="0"/>
        <v>0</v>
      </c>
      <c r="V11" s="44">
        <f>+T11+U11</f>
        <v>0</v>
      </c>
      <c r="W11" s="51"/>
      <c r="X11" s="51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</row>
    <row r="12" spans="1:53" ht="15">
      <c r="A12" s="42"/>
      <c r="B12" s="53" t="s">
        <v>36</v>
      </c>
      <c r="C12" s="54" t="s">
        <v>111</v>
      </c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7"/>
      <c r="U12" s="57"/>
      <c r="V12" s="58"/>
      <c r="W12" s="48"/>
      <c r="X12" s="48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5">
      <c r="A13" s="42"/>
      <c r="B13" s="46" t="s">
        <v>38</v>
      </c>
      <c r="C13" s="47" t="s">
        <v>112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7"/>
      <c r="U13" s="57"/>
      <c r="V13" s="58"/>
      <c r="W13" s="48"/>
      <c r="X13" s="48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ht="15">
      <c r="A14" s="42" t="s">
        <v>113</v>
      </c>
      <c r="B14" s="46" t="s">
        <v>40</v>
      </c>
      <c r="C14" s="47" t="s">
        <v>114</v>
      </c>
      <c r="D14" s="55"/>
      <c r="E14" s="56"/>
      <c r="F14" s="56"/>
      <c r="G14" s="56"/>
      <c r="H14" s="56"/>
      <c r="I14" s="43">
        <v>0</v>
      </c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44">
        <f>+I14</f>
        <v>0</v>
      </c>
      <c r="U14" s="43">
        <v>0</v>
      </c>
      <c r="V14" s="44">
        <f aca="true" t="shared" si="1" ref="V14:V27">+T14+U14</f>
        <v>0</v>
      </c>
      <c r="W14" s="48"/>
      <c r="X14" s="48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</row>
    <row r="15" spans="1:53" ht="15">
      <c r="A15" s="42" t="s">
        <v>115</v>
      </c>
      <c r="B15" s="46" t="s">
        <v>42</v>
      </c>
      <c r="C15" s="47" t="s">
        <v>116</v>
      </c>
      <c r="D15" s="55"/>
      <c r="E15" s="56"/>
      <c r="F15" s="56"/>
      <c r="G15" s="56"/>
      <c r="H15" s="56"/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4">
        <f>SUM(J15:R15)</f>
        <v>0</v>
      </c>
      <c r="T15" s="44">
        <f>+I15+S15</f>
        <v>0</v>
      </c>
      <c r="U15" s="43">
        <v>0</v>
      </c>
      <c r="V15" s="44">
        <f t="shared" si="1"/>
        <v>0</v>
      </c>
      <c r="W15" s="48"/>
      <c r="X15" s="48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</row>
    <row r="16" spans="1:53" ht="15">
      <c r="A16" s="42" t="s">
        <v>117</v>
      </c>
      <c r="B16" s="49" t="s">
        <v>118</v>
      </c>
      <c r="C16" s="50" t="s">
        <v>119</v>
      </c>
      <c r="D16" s="59"/>
      <c r="E16" s="57"/>
      <c r="F16" s="57"/>
      <c r="G16" s="57"/>
      <c r="H16" s="57"/>
      <c r="I16" s="44">
        <f aca="true" t="shared" si="2" ref="I16:P16">SUM(I14:I15)</f>
        <v>0</v>
      </c>
      <c r="J16" s="44">
        <f t="shared" si="2"/>
        <v>0</v>
      </c>
      <c r="K16" s="44">
        <f>SUM(K14:K15)</f>
        <v>0</v>
      </c>
      <c r="L16" s="44">
        <f t="shared" si="2"/>
        <v>0</v>
      </c>
      <c r="M16" s="44">
        <f t="shared" si="2"/>
        <v>0</v>
      </c>
      <c r="N16" s="44">
        <f>SUM(N14:N15)</f>
        <v>0</v>
      </c>
      <c r="O16" s="44">
        <f t="shared" si="2"/>
        <v>0</v>
      </c>
      <c r="P16" s="44">
        <f t="shared" si="2"/>
        <v>0</v>
      </c>
      <c r="Q16" s="44">
        <f>SUM(Q14:Q15)</f>
        <v>0</v>
      </c>
      <c r="R16" s="44">
        <f>SUM(R14:R15)</f>
        <v>0</v>
      </c>
      <c r="S16" s="44">
        <f>SUM(J16:R16)</f>
        <v>0</v>
      </c>
      <c r="T16" s="44">
        <f>+D16+E16+F16+G16+H16+I16+S16</f>
        <v>0</v>
      </c>
      <c r="U16" s="44">
        <f>SUM(U14:U15)</f>
        <v>0</v>
      </c>
      <c r="V16" s="44">
        <f t="shared" si="1"/>
        <v>0</v>
      </c>
      <c r="W16" s="48"/>
      <c r="X16" s="60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</row>
    <row r="17" spans="1:53" ht="15">
      <c r="A17" s="42" t="s">
        <v>120</v>
      </c>
      <c r="B17" s="46" t="s">
        <v>121</v>
      </c>
      <c r="C17" s="61" t="s">
        <v>122</v>
      </c>
      <c r="D17" s="55"/>
      <c r="E17" s="56"/>
      <c r="F17" s="56"/>
      <c r="G17" s="56"/>
      <c r="H17" s="43">
        <v>0</v>
      </c>
      <c r="I17" s="43">
        <v>0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44">
        <f aca="true" t="shared" si="3" ref="T17:T24">+D17+E17+F17+G17+H17+I17</f>
        <v>0</v>
      </c>
      <c r="U17" s="43">
        <v>0</v>
      </c>
      <c r="V17" s="44">
        <f t="shared" si="1"/>
        <v>0</v>
      </c>
      <c r="W17" s="48"/>
      <c r="X17" s="48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</row>
    <row r="18" spans="1:53" ht="15">
      <c r="A18" s="42" t="s">
        <v>123</v>
      </c>
      <c r="B18" s="46" t="s">
        <v>124</v>
      </c>
      <c r="C18" s="61" t="s">
        <v>125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44">
        <f t="shared" si="3"/>
        <v>0</v>
      </c>
      <c r="U18" s="43">
        <v>0</v>
      </c>
      <c r="V18" s="44">
        <f t="shared" si="1"/>
        <v>0</v>
      </c>
      <c r="W18" s="48"/>
      <c r="X18" s="48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</row>
    <row r="19" spans="1:53" ht="15">
      <c r="A19" s="42" t="s">
        <v>126</v>
      </c>
      <c r="B19" s="46" t="s">
        <v>127</v>
      </c>
      <c r="C19" s="61" t="s">
        <v>128</v>
      </c>
      <c r="D19" s="55"/>
      <c r="E19" s="43">
        <v>0</v>
      </c>
      <c r="F19" s="43">
        <v>0</v>
      </c>
      <c r="G19" s="43">
        <v>0</v>
      </c>
      <c r="H19" s="56"/>
      <c r="I19" s="43">
        <v>0</v>
      </c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44">
        <f t="shared" si="3"/>
        <v>0</v>
      </c>
      <c r="U19" s="43">
        <v>0</v>
      </c>
      <c r="V19" s="44">
        <f t="shared" si="1"/>
        <v>0</v>
      </c>
      <c r="W19" s="48"/>
      <c r="X19" s="48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</row>
    <row r="20" spans="1:53" ht="15">
      <c r="A20" s="42" t="s">
        <v>129</v>
      </c>
      <c r="B20" s="46" t="s">
        <v>130</v>
      </c>
      <c r="C20" s="61" t="s">
        <v>131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44">
        <f t="shared" si="3"/>
        <v>0</v>
      </c>
      <c r="U20" s="43">
        <v>0</v>
      </c>
      <c r="V20" s="44">
        <f t="shared" si="1"/>
        <v>0</v>
      </c>
      <c r="W20" s="48"/>
      <c r="X20" s="48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1:53" ht="15">
      <c r="A21" s="42" t="s">
        <v>132</v>
      </c>
      <c r="B21" s="46" t="s">
        <v>133</v>
      </c>
      <c r="C21" s="61" t="s">
        <v>134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44">
        <f t="shared" si="3"/>
        <v>0</v>
      </c>
      <c r="U21" s="43">
        <v>0</v>
      </c>
      <c r="V21" s="44">
        <f t="shared" si="1"/>
        <v>0</v>
      </c>
      <c r="W21" s="48"/>
      <c r="X21" s="48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</row>
    <row r="22" spans="1:53" ht="18">
      <c r="A22" s="42" t="s">
        <v>135</v>
      </c>
      <c r="B22" s="46" t="s">
        <v>136</v>
      </c>
      <c r="C22" s="61" t="s">
        <v>137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44">
        <f t="shared" si="3"/>
        <v>0</v>
      </c>
      <c r="U22" s="43">
        <v>0</v>
      </c>
      <c r="V22" s="44">
        <f t="shared" si="1"/>
        <v>0</v>
      </c>
      <c r="W22" s="48"/>
      <c r="X22" s="48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</row>
    <row r="23" spans="1:53" ht="15">
      <c r="A23" s="42" t="s">
        <v>138</v>
      </c>
      <c r="B23" s="46" t="s">
        <v>139</v>
      </c>
      <c r="C23" s="61" t="s">
        <v>140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44">
        <f t="shared" si="3"/>
        <v>0</v>
      </c>
      <c r="U23" s="43">
        <v>0</v>
      </c>
      <c r="V23" s="44">
        <f t="shared" si="1"/>
        <v>0</v>
      </c>
      <c r="W23" s="48"/>
      <c r="X23" s="48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</row>
    <row r="24" spans="1:24" ht="15">
      <c r="A24" s="42" t="s">
        <v>141</v>
      </c>
      <c r="B24" s="46" t="s">
        <v>142</v>
      </c>
      <c r="C24" s="61" t="s">
        <v>143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44">
        <f t="shared" si="3"/>
        <v>0</v>
      </c>
      <c r="U24" s="43">
        <v>0</v>
      </c>
      <c r="V24" s="44">
        <f t="shared" si="1"/>
        <v>0</v>
      </c>
      <c r="W24" s="12"/>
      <c r="X24" s="12"/>
    </row>
    <row r="25" spans="1:24" ht="15">
      <c r="A25" s="42" t="s">
        <v>144</v>
      </c>
      <c r="B25" s="219" t="s">
        <v>145</v>
      </c>
      <c r="C25" s="220"/>
      <c r="D25" s="44">
        <f aca="true" t="shared" si="4" ref="D25:U25">SUM(D16:D24)</f>
        <v>0</v>
      </c>
      <c r="E25" s="44">
        <f t="shared" si="4"/>
        <v>0</v>
      </c>
      <c r="F25" s="44">
        <f t="shared" si="4"/>
        <v>0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>SUM(K16:K24)</f>
        <v>0</v>
      </c>
      <c r="L25" s="44">
        <f t="shared" si="4"/>
        <v>0</v>
      </c>
      <c r="M25" s="44">
        <f t="shared" si="4"/>
        <v>0</v>
      </c>
      <c r="N25" s="44">
        <f>SUM(N16:N24)</f>
        <v>0</v>
      </c>
      <c r="O25" s="44">
        <f t="shared" si="4"/>
        <v>0</v>
      </c>
      <c r="P25" s="44">
        <f t="shared" si="4"/>
        <v>0</v>
      </c>
      <c r="Q25" s="44">
        <f>SUM(Q16:Q24)</f>
        <v>0</v>
      </c>
      <c r="R25" s="44">
        <f>SUM(R16:R24)</f>
        <v>0</v>
      </c>
      <c r="S25" s="44">
        <f>SUM(J25:R25)</f>
        <v>0</v>
      </c>
      <c r="T25" s="44">
        <f aca="true" t="shared" si="5" ref="T25:T30">+D25+E25+F25+G25+H25+I25+S25</f>
        <v>0</v>
      </c>
      <c r="U25" s="44">
        <f t="shared" si="4"/>
        <v>0</v>
      </c>
      <c r="V25" s="44">
        <f t="shared" si="1"/>
        <v>0</v>
      </c>
      <c r="W25" s="62"/>
      <c r="X25" s="12"/>
    </row>
    <row r="26" spans="1:22" s="6" customFormat="1" ht="12.75">
      <c r="A26" s="42" t="s">
        <v>146</v>
      </c>
      <c r="B26" s="221" t="str">
        <f>CONCATENATE("Saldos al ",'DG'!D7," de ",'DG'!B5-1)</f>
        <v>Saldos al 30 de Junio de 2015</v>
      </c>
      <c r="C26" s="222"/>
      <c r="D26" s="44">
        <f aca="true" t="shared" si="6" ref="D26:S26">+D11+D25</f>
        <v>0</v>
      </c>
      <c r="E26" s="44">
        <f t="shared" si="6"/>
        <v>0</v>
      </c>
      <c r="F26" s="44">
        <f t="shared" si="6"/>
        <v>0</v>
      </c>
      <c r="G26" s="44">
        <f t="shared" si="6"/>
        <v>0</v>
      </c>
      <c r="H26" s="44">
        <f t="shared" si="6"/>
        <v>0</v>
      </c>
      <c r="I26" s="44">
        <f t="shared" si="6"/>
        <v>0</v>
      </c>
      <c r="J26" s="44">
        <f t="shared" si="6"/>
        <v>0</v>
      </c>
      <c r="K26" s="44">
        <f t="shared" si="6"/>
        <v>0</v>
      </c>
      <c r="L26" s="44">
        <f t="shared" si="6"/>
        <v>0</v>
      </c>
      <c r="M26" s="44">
        <f t="shared" si="6"/>
        <v>0</v>
      </c>
      <c r="N26" s="44">
        <f t="shared" si="6"/>
        <v>0</v>
      </c>
      <c r="O26" s="44">
        <f t="shared" si="6"/>
        <v>0</v>
      </c>
      <c r="P26" s="44">
        <f t="shared" si="6"/>
        <v>0</v>
      </c>
      <c r="Q26" s="44">
        <f t="shared" si="6"/>
        <v>0</v>
      </c>
      <c r="R26" s="44">
        <f t="shared" si="6"/>
        <v>0</v>
      </c>
      <c r="S26" s="44">
        <f t="shared" si="6"/>
        <v>0</v>
      </c>
      <c r="T26" s="44">
        <f t="shared" si="5"/>
        <v>0</v>
      </c>
      <c r="U26" s="44">
        <f>+U11+U25</f>
        <v>0</v>
      </c>
      <c r="V26" s="44">
        <f t="shared" si="1"/>
        <v>0</v>
      </c>
    </row>
    <row r="27" spans="1:23" ht="15">
      <c r="A27" s="42" t="s">
        <v>147</v>
      </c>
      <c r="B27" s="223" t="str">
        <f>CONCATENATE("Saldos al 1ero. de enero de ",'DG'!B5)</f>
        <v>Saldos al 1ero. de enero de 2016</v>
      </c>
      <c r="C27" s="224"/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4">
        <f>SUM(J27:R27)</f>
        <v>0</v>
      </c>
      <c r="T27" s="44">
        <f t="shared" si="5"/>
        <v>0</v>
      </c>
      <c r="U27" s="43">
        <v>0</v>
      </c>
      <c r="V27" s="44">
        <f t="shared" si="1"/>
        <v>0</v>
      </c>
      <c r="W27" s="63"/>
    </row>
    <row r="28" spans="1:53" ht="15">
      <c r="A28" s="42" t="s">
        <v>148</v>
      </c>
      <c r="B28" s="46" t="s">
        <v>9</v>
      </c>
      <c r="C28" s="47" t="s">
        <v>106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4">
        <f>SUM(J28:R28)</f>
        <v>0</v>
      </c>
      <c r="T28" s="44">
        <f t="shared" si="5"/>
        <v>0</v>
      </c>
      <c r="U28" s="43">
        <v>0</v>
      </c>
      <c r="V28" s="44">
        <f>+T28+U28</f>
        <v>0</v>
      </c>
      <c r="W28" s="48"/>
      <c r="X28" s="48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</row>
    <row r="29" spans="1:53" ht="15">
      <c r="A29" s="42" t="s">
        <v>149</v>
      </c>
      <c r="B29" s="46" t="s">
        <v>11</v>
      </c>
      <c r="C29" s="47" t="s">
        <v>108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4">
        <f>SUM(J29:R29)</f>
        <v>0</v>
      </c>
      <c r="T29" s="44">
        <f t="shared" si="5"/>
        <v>0</v>
      </c>
      <c r="U29" s="43">
        <v>0</v>
      </c>
      <c r="V29" s="44">
        <f>+T29+U29</f>
        <v>0</v>
      </c>
      <c r="W29" s="48"/>
      <c r="X29" s="48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</row>
    <row r="30" spans="1:53" s="6" customFormat="1" ht="12.75">
      <c r="A30" s="42" t="s">
        <v>150</v>
      </c>
      <c r="B30" s="49" t="s">
        <v>34</v>
      </c>
      <c r="C30" s="50" t="s">
        <v>110</v>
      </c>
      <c r="D30" s="44">
        <f>D29+D28+D27</f>
        <v>0</v>
      </c>
      <c r="E30" s="44">
        <f>SUM(E27:E29)</f>
        <v>0</v>
      </c>
      <c r="F30" s="44">
        <f>SUM(F27:F29)</f>
        <v>0</v>
      </c>
      <c r="G30" s="44">
        <f>SUM(G27:G29)</f>
        <v>0</v>
      </c>
      <c r="H30" s="44">
        <f>SUM(H27:H29)</f>
        <v>0</v>
      </c>
      <c r="I30" s="44">
        <f>SUM(I27:I29)</f>
        <v>0</v>
      </c>
      <c r="J30" s="44">
        <f aca="true" t="shared" si="7" ref="J30:U30">SUM(J27:J29)</f>
        <v>0</v>
      </c>
      <c r="K30" s="44">
        <f>SUM(K27:K29)</f>
        <v>0</v>
      </c>
      <c r="L30" s="44">
        <f t="shared" si="7"/>
        <v>0</v>
      </c>
      <c r="M30" s="44">
        <f t="shared" si="7"/>
        <v>0</v>
      </c>
      <c r="N30" s="44">
        <f>SUM(N27:N29)</f>
        <v>0</v>
      </c>
      <c r="O30" s="44">
        <f t="shared" si="7"/>
        <v>0</v>
      </c>
      <c r="P30" s="44">
        <f t="shared" si="7"/>
        <v>0</v>
      </c>
      <c r="Q30" s="44">
        <f>SUM(Q27:Q29)</f>
        <v>0</v>
      </c>
      <c r="R30" s="44">
        <f>SUM(R27:R29)</f>
        <v>0</v>
      </c>
      <c r="S30" s="44">
        <f t="shared" si="7"/>
        <v>0</v>
      </c>
      <c r="T30" s="44">
        <f t="shared" si="5"/>
        <v>0</v>
      </c>
      <c r="U30" s="44">
        <f t="shared" si="7"/>
        <v>0</v>
      </c>
      <c r="V30" s="44">
        <f>+T30+U30</f>
        <v>0</v>
      </c>
      <c r="W30" s="51"/>
      <c r="X30" s="51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</row>
    <row r="31" spans="1:53" ht="15">
      <c r="A31" s="42"/>
      <c r="B31" s="53" t="s">
        <v>36</v>
      </c>
      <c r="C31" s="54" t="s">
        <v>111</v>
      </c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57"/>
      <c r="U31" s="57"/>
      <c r="V31" s="58"/>
      <c r="W31" s="48"/>
      <c r="X31" s="48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</row>
    <row r="32" spans="1:53" ht="15">
      <c r="A32" s="42"/>
      <c r="B32" s="46" t="s">
        <v>38</v>
      </c>
      <c r="C32" s="47" t="s">
        <v>112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  <c r="T32" s="57"/>
      <c r="U32" s="57"/>
      <c r="V32" s="58"/>
      <c r="W32" s="48"/>
      <c r="X32" s="48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53" ht="15">
      <c r="A33" s="42" t="s">
        <v>151</v>
      </c>
      <c r="B33" s="46" t="s">
        <v>40</v>
      </c>
      <c r="C33" s="47" t="s">
        <v>114</v>
      </c>
      <c r="D33" s="55"/>
      <c r="E33" s="56"/>
      <c r="F33" s="56"/>
      <c r="G33" s="56"/>
      <c r="H33" s="56"/>
      <c r="I33" s="43">
        <v>0</v>
      </c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44">
        <f>+D33+E33+F33+G33+H33+I33+S33</f>
        <v>0</v>
      </c>
      <c r="U33" s="43">
        <v>0</v>
      </c>
      <c r="V33" s="44">
        <f aca="true" t="shared" si="8" ref="V33:V45">+T33+U33</f>
        <v>0</v>
      </c>
      <c r="W33" s="48"/>
      <c r="X33" s="48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</row>
    <row r="34" spans="1:53" ht="15">
      <c r="A34" s="42" t="s">
        <v>152</v>
      </c>
      <c r="B34" s="46" t="s">
        <v>42</v>
      </c>
      <c r="C34" s="47" t="s">
        <v>116</v>
      </c>
      <c r="D34" s="55"/>
      <c r="E34" s="56"/>
      <c r="F34" s="56"/>
      <c r="G34" s="56"/>
      <c r="H34" s="56"/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4">
        <f>SUM(J34:R34)</f>
        <v>0</v>
      </c>
      <c r="T34" s="44">
        <f>+D34+E34+F34+G34+H34+I34+S34</f>
        <v>0</v>
      </c>
      <c r="U34" s="43">
        <v>0</v>
      </c>
      <c r="V34" s="44">
        <f t="shared" si="8"/>
        <v>0</v>
      </c>
      <c r="W34" s="48"/>
      <c r="X34" s="48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</row>
    <row r="35" spans="1:53" ht="15">
      <c r="A35" s="42" t="s">
        <v>153</v>
      </c>
      <c r="B35" s="49" t="s">
        <v>118</v>
      </c>
      <c r="C35" s="50" t="s">
        <v>119</v>
      </c>
      <c r="D35" s="59"/>
      <c r="E35" s="57"/>
      <c r="F35" s="57"/>
      <c r="G35" s="57"/>
      <c r="H35" s="57"/>
      <c r="I35" s="44">
        <f aca="true" t="shared" si="9" ref="I35:P35">SUM(I33:I34)</f>
        <v>0</v>
      </c>
      <c r="J35" s="44">
        <f t="shared" si="9"/>
        <v>0</v>
      </c>
      <c r="K35" s="44">
        <f>SUM(K33:K34)</f>
        <v>0</v>
      </c>
      <c r="L35" s="44">
        <f t="shared" si="9"/>
        <v>0</v>
      </c>
      <c r="M35" s="44">
        <f t="shared" si="9"/>
        <v>0</v>
      </c>
      <c r="N35" s="44">
        <f>SUM(N33:N34)</f>
        <v>0</v>
      </c>
      <c r="O35" s="44">
        <f t="shared" si="9"/>
        <v>0</v>
      </c>
      <c r="P35" s="44">
        <f t="shared" si="9"/>
        <v>0</v>
      </c>
      <c r="Q35" s="44">
        <f>SUM(Q33:Q34)</f>
        <v>0</v>
      </c>
      <c r="R35" s="44">
        <f>SUM(R33:R34)</f>
        <v>0</v>
      </c>
      <c r="S35" s="44">
        <f>SUM(J35:R35)</f>
        <v>0</v>
      </c>
      <c r="T35" s="44">
        <f>+D35+E35+F35+G35+H35+I35+S35</f>
        <v>0</v>
      </c>
      <c r="U35" s="44">
        <f>SUM(U33:U34)</f>
        <v>0</v>
      </c>
      <c r="V35" s="44">
        <f t="shared" si="8"/>
        <v>0</v>
      </c>
      <c r="W35" s="48"/>
      <c r="X35" s="60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</row>
    <row r="36" spans="1:53" ht="15">
      <c r="A36" s="42" t="s">
        <v>154</v>
      </c>
      <c r="B36" s="46" t="s">
        <v>121</v>
      </c>
      <c r="C36" s="61" t="s">
        <v>122</v>
      </c>
      <c r="D36" s="55"/>
      <c r="E36" s="56"/>
      <c r="F36" s="56"/>
      <c r="G36" s="56"/>
      <c r="H36" s="43">
        <v>0</v>
      </c>
      <c r="I36" s="43">
        <v>0</v>
      </c>
      <c r="J36" s="56"/>
      <c r="K36" s="56"/>
      <c r="L36" s="56"/>
      <c r="M36" s="56"/>
      <c r="N36" s="56"/>
      <c r="O36" s="56"/>
      <c r="P36" s="56"/>
      <c r="Q36" s="56"/>
      <c r="R36" s="56"/>
      <c r="S36" s="57"/>
      <c r="T36" s="44">
        <f aca="true" t="shared" si="10" ref="T36:T43">+D36+E36+F36+G36+H36+I36</f>
        <v>0</v>
      </c>
      <c r="U36" s="43">
        <v>0</v>
      </c>
      <c r="V36" s="44">
        <f t="shared" si="8"/>
        <v>0</v>
      </c>
      <c r="W36" s="48"/>
      <c r="X36" s="48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</row>
    <row r="37" spans="1:53" ht="15">
      <c r="A37" s="42" t="s">
        <v>155</v>
      </c>
      <c r="B37" s="46" t="s">
        <v>124</v>
      </c>
      <c r="C37" s="61" t="s">
        <v>125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44">
        <f t="shared" si="10"/>
        <v>0</v>
      </c>
      <c r="U37" s="43">
        <v>0</v>
      </c>
      <c r="V37" s="44">
        <f t="shared" si="8"/>
        <v>0</v>
      </c>
      <c r="W37" s="48"/>
      <c r="X37" s="48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</row>
    <row r="38" spans="1:53" ht="15">
      <c r="A38" s="42" t="s">
        <v>156</v>
      </c>
      <c r="B38" s="46" t="s">
        <v>127</v>
      </c>
      <c r="C38" s="61" t="s">
        <v>128</v>
      </c>
      <c r="D38" s="55"/>
      <c r="E38" s="64">
        <v>0</v>
      </c>
      <c r="F38" s="64">
        <v>0</v>
      </c>
      <c r="G38" s="64">
        <v>0</v>
      </c>
      <c r="H38" s="56"/>
      <c r="I38" s="43">
        <v>0</v>
      </c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44">
        <f t="shared" si="10"/>
        <v>0</v>
      </c>
      <c r="U38" s="43">
        <v>0</v>
      </c>
      <c r="V38" s="44">
        <f t="shared" si="8"/>
        <v>0</v>
      </c>
      <c r="W38" s="48"/>
      <c r="X38" s="48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</row>
    <row r="39" spans="1:53" ht="15">
      <c r="A39" s="42" t="s">
        <v>157</v>
      </c>
      <c r="B39" s="46" t="s">
        <v>130</v>
      </c>
      <c r="C39" s="61" t="s">
        <v>131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44">
        <f t="shared" si="10"/>
        <v>0</v>
      </c>
      <c r="U39" s="43">
        <v>0</v>
      </c>
      <c r="V39" s="44">
        <f t="shared" si="8"/>
        <v>0</v>
      </c>
      <c r="W39" s="48"/>
      <c r="X39" s="48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53" ht="15">
      <c r="A40" s="42" t="s">
        <v>158</v>
      </c>
      <c r="B40" s="46" t="s">
        <v>133</v>
      </c>
      <c r="C40" s="61" t="s">
        <v>134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44">
        <f t="shared" si="10"/>
        <v>0</v>
      </c>
      <c r="U40" s="43">
        <v>0</v>
      </c>
      <c r="V40" s="44">
        <f t="shared" si="8"/>
        <v>0</v>
      </c>
      <c r="W40" s="48"/>
      <c r="X40" s="48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</row>
    <row r="41" spans="1:53" ht="18">
      <c r="A41" s="42" t="s">
        <v>159</v>
      </c>
      <c r="B41" s="46" t="s">
        <v>136</v>
      </c>
      <c r="C41" s="61" t="s">
        <v>137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56"/>
      <c r="K41" s="56"/>
      <c r="L41" s="56"/>
      <c r="M41" s="56"/>
      <c r="N41" s="56"/>
      <c r="O41" s="56"/>
      <c r="P41" s="56"/>
      <c r="Q41" s="56"/>
      <c r="R41" s="56"/>
      <c r="S41" s="57"/>
      <c r="T41" s="44">
        <f t="shared" si="10"/>
        <v>0</v>
      </c>
      <c r="U41" s="43">
        <v>0</v>
      </c>
      <c r="V41" s="44">
        <f t="shared" si="8"/>
        <v>0</v>
      </c>
      <c r="W41" s="48"/>
      <c r="X41" s="48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</row>
    <row r="42" spans="1:53" ht="15">
      <c r="A42" s="42" t="s">
        <v>160</v>
      </c>
      <c r="B42" s="46" t="s">
        <v>139</v>
      </c>
      <c r="C42" s="61" t="s">
        <v>140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56"/>
      <c r="K42" s="56"/>
      <c r="L42" s="56"/>
      <c r="M42" s="56"/>
      <c r="N42" s="56"/>
      <c r="O42" s="56"/>
      <c r="P42" s="56"/>
      <c r="Q42" s="56"/>
      <c r="R42" s="56"/>
      <c r="S42" s="57"/>
      <c r="T42" s="44">
        <f t="shared" si="10"/>
        <v>0</v>
      </c>
      <c r="U42" s="43">
        <v>0</v>
      </c>
      <c r="V42" s="44">
        <f t="shared" si="8"/>
        <v>0</v>
      </c>
      <c r="W42" s="48"/>
      <c r="X42" s="48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</row>
    <row r="43" spans="1:24" ht="15">
      <c r="A43" s="42" t="s">
        <v>161</v>
      </c>
      <c r="B43" s="46" t="s">
        <v>142</v>
      </c>
      <c r="C43" s="61" t="s">
        <v>143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44">
        <f t="shared" si="10"/>
        <v>0</v>
      </c>
      <c r="U43" s="43">
        <v>0</v>
      </c>
      <c r="V43" s="44">
        <f t="shared" si="8"/>
        <v>0</v>
      </c>
      <c r="W43" s="12"/>
      <c r="X43" s="12"/>
    </row>
    <row r="44" spans="1:24" ht="15">
      <c r="A44" s="42" t="s">
        <v>162</v>
      </c>
      <c r="B44" s="219" t="s">
        <v>145</v>
      </c>
      <c r="C44" s="220"/>
      <c r="D44" s="44">
        <f aca="true" t="shared" si="11" ref="D44:U44">SUM(D35:D43)</f>
        <v>0</v>
      </c>
      <c r="E44" s="44">
        <f t="shared" si="11"/>
        <v>0</v>
      </c>
      <c r="F44" s="44">
        <f t="shared" si="11"/>
        <v>0</v>
      </c>
      <c r="G44" s="44">
        <f t="shared" si="11"/>
        <v>0</v>
      </c>
      <c r="H44" s="44">
        <f t="shared" si="11"/>
        <v>0</v>
      </c>
      <c r="I44" s="44">
        <f t="shared" si="11"/>
        <v>0</v>
      </c>
      <c r="J44" s="44">
        <f t="shared" si="11"/>
        <v>0</v>
      </c>
      <c r="K44" s="44">
        <f>SUM(K35:K43)</f>
        <v>0</v>
      </c>
      <c r="L44" s="44">
        <f t="shared" si="11"/>
        <v>0</v>
      </c>
      <c r="M44" s="44">
        <f t="shared" si="11"/>
        <v>0</v>
      </c>
      <c r="N44" s="44">
        <f>SUM(N35:N43)</f>
        <v>0</v>
      </c>
      <c r="O44" s="44">
        <f t="shared" si="11"/>
        <v>0</v>
      </c>
      <c r="P44" s="44">
        <f t="shared" si="11"/>
        <v>0</v>
      </c>
      <c r="Q44" s="44">
        <f>SUM(Q35:Q43)</f>
        <v>0</v>
      </c>
      <c r="R44" s="44">
        <f>SUM(R35:R43)</f>
        <v>0</v>
      </c>
      <c r="S44" s="44">
        <f t="shared" si="11"/>
        <v>0</v>
      </c>
      <c r="T44" s="44">
        <f>+D44+E44+F44+G44+H44+I44+S44</f>
        <v>0</v>
      </c>
      <c r="U44" s="44">
        <f t="shared" si="11"/>
        <v>0</v>
      </c>
      <c r="V44" s="44">
        <f t="shared" si="8"/>
        <v>0</v>
      </c>
      <c r="W44" s="62"/>
      <c r="X44" s="12"/>
    </row>
    <row r="45" spans="1:22" s="6" customFormat="1" ht="12.75">
      <c r="A45" s="42" t="s">
        <v>163</v>
      </c>
      <c r="B45" s="223" t="str">
        <f>CONCATENATE("Saldos al ",'DG'!D7," de ",'DG'!B5)</f>
        <v>Saldos al 30 de Junio de 2016</v>
      </c>
      <c r="C45" s="224"/>
      <c r="D45" s="44">
        <f aca="true" t="shared" si="12" ref="D45:S45">D44+D30</f>
        <v>0</v>
      </c>
      <c r="E45" s="44">
        <f t="shared" si="12"/>
        <v>0</v>
      </c>
      <c r="F45" s="44">
        <f t="shared" si="12"/>
        <v>0</v>
      </c>
      <c r="G45" s="44">
        <f t="shared" si="12"/>
        <v>0</v>
      </c>
      <c r="H45" s="44">
        <f t="shared" si="12"/>
        <v>0</v>
      </c>
      <c r="I45" s="44">
        <f t="shared" si="12"/>
        <v>0</v>
      </c>
      <c r="J45" s="44">
        <f t="shared" si="12"/>
        <v>0</v>
      </c>
      <c r="K45" s="44">
        <f t="shared" si="12"/>
        <v>0</v>
      </c>
      <c r="L45" s="44">
        <f t="shared" si="12"/>
        <v>0</v>
      </c>
      <c r="M45" s="44">
        <f t="shared" si="12"/>
        <v>0</v>
      </c>
      <c r="N45" s="44">
        <f t="shared" si="12"/>
        <v>0</v>
      </c>
      <c r="O45" s="44">
        <f t="shared" si="12"/>
        <v>0</v>
      </c>
      <c r="P45" s="44">
        <f t="shared" si="12"/>
        <v>0</v>
      </c>
      <c r="Q45" s="44">
        <f t="shared" si="12"/>
        <v>0</v>
      </c>
      <c r="R45" s="44">
        <f t="shared" si="12"/>
        <v>0</v>
      </c>
      <c r="S45" s="44">
        <f t="shared" si="12"/>
        <v>0</v>
      </c>
      <c r="T45" s="44">
        <f>+D45+E45+F45+G45+H45+I45+S45</f>
        <v>0</v>
      </c>
      <c r="U45" s="44">
        <f>U44+U30</f>
        <v>0</v>
      </c>
      <c r="V45" s="44">
        <f t="shared" si="8"/>
        <v>0</v>
      </c>
    </row>
    <row r="46" spans="1:22" ht="15">
      <c r="A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7"/>
      <c r="T46" s="67"/>
      <c r="U46" s="67"/>
      <c r="V46" s="68"/>
    </row>
    <row r="47" spans="1:22" ht="15">
      <c r="A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7"/>
      <c r="T47" s="67"/>
      <c r="U47" s="67"/>
      <c r="V47" s="66"/>
    </row>
    <row r="48" spans="1:22" ht="15">
      <c r="A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7"/>
      <c r="T48" s="67"/>
      <c r="U48" s="67"/>
      <c r="V48" s="66"/>
    </row>
    <row r="49" spans="1:22" ht="15">
      <c r="A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7"/>
      <c r="T49" s="67"/>
      <c r="U49" s="67"/>
      <c r="V49" s="66"/>
    </row>
    <row r="50" spans="1:22" ht="15">
      <c r="A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7"/>
      <c r="T50" s="67"/>
      <c r="U50" s="67"/>
      <c r="V50" s="66"/>
    </row>
    <row r="51" spans="1:22" ht="15">
      <c r="A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7"/>
      <c r="T51" s="67"/>
      <c r="U51" s="67"/>
      <c r="V51" s="66"/>
    </row>
    <row r="52" spans="1:22" ht="15">
      <c r="A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7"/>
      <c r="T52" s="67"/>
      <c r="U52" s="67"/>
      <c r="V52" s="66"/>
    </row>
    <row r="53" spans="1:22" ht="15">
      <c r="A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7"/>
      <c r="T53" s="67"/>
      <c r="U53" s="67"/>
      <c r="V53" s="66"/>
    </row>
    <row r="54" ht="15">
      <c r="A54" s="65"/>
    </row>
    <row r="55" ht="15">
      <c r="A55" s="65"/>
    </row>
    <row r="56" ht="15">
      <c r="A56" s="65"/>
    </row>
    <row r="57" ht="15">
      <c r="A57" s="65"/>
    </row>
    <row r="58" ht="15">
      <c r="A58" s="69"/>
    </row>
    <row r="59" ht="15">
      <c r="A59" s="69"/>
    </row>
    <row r="60" ht="15">
      <c r="A60" s="69"/>
    </row>
    <row r="61" ht="15">
      <c r="A61" s="69"/>
    </row>
    <row r="62" ht="15">
      <c r="A62" s="69"/>
    </row>
    <row r="63" ht="15">
      <c r="A63" s="69"/>
    </row>
    <row r="64" ht="15">
      <c r="A64" s="69"/>
    </row>
    <row r="65" ht="15">
      <c r="A65" s="69"/>
    </row>
    <row r="66" ht="15">
      <c r="A66" s="69"/>
    </row>
    <row r="67" ht="15">
      <c r="A67" s="69"/>
    </row>
  </sheetData>
  <sheetProtection password="C348" sheet="1"/>
  <protectedRanges>
    <protectedRange sqref="D8:R10 U8:U10 I14 I15:R15 U14:U15 H17:I17 D18:I18 E19:G19 D20:I24 U17:U24 D27:R29 U27:U29 I33 I34:R34 U33:U34 H36:I36 D37:I37 E38:G38 I38 D39:I43 U36:U43" name="Rango1"/>
  </protectedRanges>
  <mergeCells count="22">
    <mergeCell ref="B8:C8"/>
    <mergeCell ref="B25:C25"/>
    <mergeCell ref="B26:C26"/>
    <mergeCell ref="B27:C27"/>
    <mergeCell ref="B44:C44"/>
    <mergeCell ref="B45:C45"/>
    <mergeCell ref="H6:H7"/>
    <mergeCell ref="I6:I7"/>
    <mergeCell ref="J6:S6"/>
    <mergeCell ref="T6:T7"/>
    <mergeCell ref="U6:U7"/>
    <mergeCell ref="V6:V7"/>
    <mergeCell ref="B1:V1"/>
    <mergeCell ref="B2:V2"/>
    <mergeCell ref="B3:V3"/>
    <mergeCell ref="B4:V4"/>
    <mergeCell ref="A6:A7"/>
    <mergeCell ref="B6:C7"/>
    <mergeCell ref="D6:D7"/>
    <mergeCell ref="E6:E7"/>
    <mergeCell ref="F6:F7"/>
    <mergeCell ref="G6:G7"/>
  </mergeCells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L78"/>
  <sheetViews>
    <sheetView zoomScalePageLayoutView="0" workbookViewId="0" topLeftCell="A1">
      <selection activeCell="A2" sqref="A2:K2"/>
    </sheetView>
  </sheetViews>
  <sheetFormatPr defaultColWidth="11.421875" defaultRowHeight="15"/>
  <cols>
    <col min="1" max="1" width="43.140625" style="14" customWidth="1"/>
    <col min="2" max="6" width="14.00390625" style="14" customWidth="1"/>
    <col min="7" max="7" width="17.421875" style="14" customWidth="1"/>
    <col min="8" max="9" width="14.28125" style="14" customWidth="1"/>
    <col min="10" max="10" width="15.57421875" style="14" customWidth="1"/>
    <col min="11" max="11" width="14.28125" style="14" customWidth="1"/>
    <col min="12" max="16384" width="11.421875" style="14" customWidth="1"/>
  </cols>
  <sheetData>
    <row r="1" spans="1:11" ht="15">
      <c r="A1" s="184" t="str">
        <f>B8&amp;C8&amp;C12&amp;C13&amp;C14&amp;C16&amp;C17&amp;C18&amp;C19&amp;C20&amp;E12&amp;E13&amp;E14&amp;E16&amp;E17&amp;E18&amp;E19&amp;E20&amp;B26&amp;C26&amp;D26&amp;E26&amp;B41&amp;C41&amp;D41&amp;E41&amp;F41&amp;G41&amp;H41&amp;I41&amp;J41&amp;K41&amp;B45&amp;C45&amp;D45&amp;E45&amp;F45&amp;G45&amp;H45&amp;I45&amp;J45&amp;K45&amp;B50&amp;C50&amp;B60&amp;C60&amp;B63&amp;C63&amp;B70&amp;B74&amp;G70&amp;H70&amp;G74&amp;G78&amp;B30&amp;C30&amp;D30&amp;E30&amp;B34&amp;C34&amp;D34&amp;E34&amp;B55&amp;C55&amp;G55&amp;H55&amp;G60&amp;H60&amp;I60&amp;J60</f>
        <v>  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225">
        <f>+'DG'!B8</f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">
      <c r="A3" s="226" t="s">
        <v>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22.5">
      <c r="A5" s="177" t="s">
        <v>49</v>
      </c>
      <c r="B5" s="178" t="str">
        <f>SF!D6</f>
        <v>Al 30 de Junio
2016</v>
      </c>
      <c r="C5" s="178" t="str">
        <f>SF!E6</f>
        <v>Al 31 de Diciembre
2015</v>
      </c>
      <c r="D5" s="18"/>
      <c r="E5" s="18"/>
      <c r="F5" s="18"/>
      <c r="G5" s="18"/>
      <c r="H5" s="18"/>
      <c r="I5" s="18"/>
      <c r="J5" s="18"/>
      <c r="K5" s="18"/>
    </row>
    <row r="6" spans="1:11" ht="12">
      <c r="A6" s="19" t="s">
        <v>50</v>
      </c>
      <c r="B6" s="20">
        <f>SF!D49</f>
        <v>0</v>
      </c>
      <c r="C6" s="20">
        <f>SF!E49</f>
        <v>0</v>
      </c>
      <c r="D6" s="18"/>
      <c r="E6" s="18"/>
      <c r="F6" s="18"/>
      <c r="G6" s="18"/>
      <c r="H6" s="18"/>
      <c r="I6" s="18"/>
      <c r="J6" s="18"/>
      <c r="K6" s="18"/>
    </row>
    <row r="7" spans="1:11" ht="12">
      <c r="A7" s="19" t="s">
        <v>51</v>
      </c>
      <c r="B7" s="20">
        <f>SF!I49</f>
        <v>0</v>
      </c>
      <c r="C7" s="21">
        <f>SF!J49</f>
        <v>0</v>
      </c>
      <c r="D7" s="18"/>
      <c r="E7" s="18"/>
      <c r="F7" s="18"/>
      <c r="G7" s="18"/>
      <c r="H7" s="18"/>
      <c r="I7" s="18"/>
      <c r="J7" s="18"/>
      <c r="K7" s="18"/>
    </row>
    <row r="8" spans="1:11" ht="12">
      <c r="A8" s="173" t="s">
        <v>52</v>
      </c>
      <c r="B8" s="174" t="str">
        <f>IF(B6=B7," ","ERROR revise")</f>
        <v> </v>
      </c>
      <c r="C8" s="174" t="str">
        <f>IF(C6=C7," ","ERROR revise")</f>
        <v> </v>
      </c>
      <c r="D8" s="18"/>
      <c r="E8" s="18"/>
      <c r="F8" s="18"/>
      <c r="G8" s="18"/>
      <c r="H8" s="18"/>
      <c r="I8" s="18"/>
      <c r="J8" s="18"/>
      <c r="K8" s="18"/>
    </row>
    <row r="9" spans="1:11" ht="12">
      <c r="A9" s="22"/>
      <c r="B9" s="23"/>
      <c r="C9" s="23"/>
      <c r="D9" s="23"/>
      <c r="E9" s="23"/>
      <c r="F9" s="18"/>
      <c r="G9" s="18"/>
      <c r="H9" s="18"/>
      <c r="I9" s="18"/>
      <c r="J9" s="18"/>
      <c r="K9" s="18"/>
    </row>
    <row r="10" spans="1:11" ht="45">
      <c r="A10" s="177" t="s">
        <v>53</v>
      </c>
      <c r="B10" s="178" t="str">
        <f>RF!D7</f>
        <v>Por el Periodo acumulado del  1 de Enero al 30 de Junio de  2016</v>
      </c>
      <c r="C10" s="179" t="s">
        <v>54</v>
      </c>
      <c r="D10" s="178" t="str">
        <f>RF!E7</f>
        <v>Por el Periodo acumulado del  1 de Enero al 30 de Junio de  2015</v>
      </c>
      <c r="E10" s="177" t="s">
        <v>54</v>
      </c>
      <c r="F10" s="18"/>
      <c r="G10" s="18"/>
      <c r="H10" s="18"/>
      <c r="I10" s="18"/>
      <c r="J10" s="18"/>
      <c r="K10" s="18"/>
    </row>
    <row r="11" spans="1:11" ht="13.5" customHeight="1">
      <c r="A11" s="24" t="s">
        <v>55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3.5" customHeight="1">
      <c r="A12" s="25" t="str">
        <f>RF!B9</f>
        <v>Ingresos de actividades ordinarias</v>
      </c>
      <c r="B12" s="26">
        <f>RF!D9</f>
        <v>0</v>
      </c>
      <c r="C12" s="174">
        <f>IF(B12&gt;=0,"","ERROR revise")</f>
      </c>
      <c r="D12" s="26">
        <f>RF!E9</f>
        <v>0</v>
      </c>
      <c r="E12" s="174">
        <f>IF(D12&gt;=0,"","ERROR revise")</f>
      </c>
      <c r="F12" s="18"/>
      <c r="G12" s="18"/>
      <c r="H12" s="18"/>
      <c r="I12" s="18"/>
      <c r="J12" s="18"/>
      <c r="K12" s="18"/>
    </row>
    <row r="13" spans="1:11" ht="13.5" customHeight="1">
      <c r="A13" s="25" t="str">
        <f>RF!B15</f>
        <v>Otros Ingresos Operativos</v>
      </c>
      <c r="B13" s="26">
        <f>RF!D15</f>
        <v>0</v>
      </c>
      <c r="C13" s="174">
        <f>IF(B13&gt;=0,"","ERROR revise")</f>
      </c>
      <c r="D13" s="26">
        <f>RF!E15</f>
        <v>0</v>
      </c>
      <c r="E13" s="174">
        <f>IF(D13&gt;=0,"","ERROR revise")</f>
      </c>
      <c r="F13" s="18"/>
      <c r="G13" s="18"/>
      <c r="H13" s="18"/>
      <c r="I13" s="18"/>
      <c r="J13" s="18"/>
      <c r="K13" s="18"/>
    </row>
    <row r="14" spans="1:11" ht="13.5" customHeight="1">
      <c r="A14" s="25" t="str">
        <f>RF!B19</f>
        <v>Ingresos Financieros</v>
      </c>
      <c r="B14" s="26">
        <f>RF!D19</f>
        <v>0</v>
      </c>
      <c r="C14" s="174">
        <f>IF(B14&gt;=0,"","ERROR revise")</f>
      </c>
      <c r="D14" s="26">
        <f>RF!E19</f>
        <v>0</v>
      </c>
      <c r="E14" s="174">
        <f>IF(D14&gt;=0,"","ERROR revise")</f>
      </c>
      <c r="F14" s="18"/>
      <c r="G14" s="18"/>
      <c r="H14" s="18"/>
      <c r="I14" s="18"/>
      <c r="J14" s="18"/>
      <c r="K14" s="18"/>
    </row>
    <row r="15" spans="1:11" ht="13.5" customHeight="1">
      <c r="A15" s="27" t="s">
        <v>56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3.5" customHeight="1">
      <c r="A16" s="25" t="str">
        <f>RF!B10</f>
        <v>Costo de Ventas </v>
      </c>
      <c r="B16" s="26">
        <f>RF!D10</f>
        <v>0</v>
      </c>
      <c r="C16" s="174">
        <f>IF(B16&lt;=0,"","ERROR revise")</f>
      </c>
      <c r="D16" s="26">
        <f>RF!E10</f>
        <v>0</v>
      </c>
      <c r="E16" s="174">
        <f>IF(D16&lt;=0,"","ERROR revise")</f>
      </c>
      <c r="F16" s="18"/>
      <c r="G16" s="18"/>
      <c r="H16" s="18"/>
      <c r="I16" s="18"/>
      <c r="J16" s="18"/>
      <c r="K16" s="18"/>
    </row>
    <row r="17" spans="1:11" ht="13.5" customHeight="1">
      <c r="A17" s="25" t="str">
        <f>RF!B12</f>
        <v>Gastos de Ventas y Distribución</v>
      </c>
      <c r="B17" s="26">
        <f>RF!D12</f>
        <v>0</v>
      </c>
      <c r="C17" s="174">
        <f>IF(B17&lt;=0,"","ERROR revise")</f>
      </c>
      <c r="D17" s="26">
        <f>RF!E12</f>
        <v>0</v>
      </c>
      <c r="E17" s="174">
        <f>IF(D17&lt;=0,"","ERROR revise")</f>
      </c>
      <c r="F17" s="18"/>
      <c r="G17" s="18"/>
      <c r="H17" s="18"/>
      <c r="I17" s="18"/>
      <c r="J17" s="18"/>
      <c r="K17" s="18"/>
    </row>
    <row r="18" spans="1:11" ht="13.5" customHeight="1">
      <c r="A18" s="25" t="str">
        <f>RF!B13</f>
        <v>Gastos de Administración</v>
      </c>
      <c r="B18" s="26">
        <f>RF!D13</f>
        <v>0</v>
      </c>
      <c r="C18" s="174">
        <f>IF(B18&lt;=0,"","ERROR revise")</f>
      </c>
      <c r="D18" s="26">
        <f>RF!E13</f>
        <v>0</v>
      </c>
      <c r="E18" s="174">
        <f>IF(D18&lt;=0,"","ERROR revise")</f>
      </c>
      <c r="F18" s="18"/>
      <c r="G18" s="18"/>
      <c r="H18" s="18"/>
      <c r="I18" s="18"/>
      <c r="J18" s="18"/>
      <c r="K18" s="18"/>
    </row>
    <row r="19" spans="1:11" ht="13.5" customHeight="1">
      <c r="A19" s="25" t="str">
        <f>RF!B16</f>
        <v>Otros Gastos Operativos</v>
      </c>
      <c r="B19" s="26">
        <f>RF!D16</f>
        <v>0</v>
      </c>
      <c r="C19" s="174">
        <f>IF(B19&lt;=0,"","ERROR revise")</f>
      </c>
      <c r="D19" s="26">
        <f>RF!E16</f>
        <v>0</v>
      </c>
      <c r="E19" s="174">
        <f>IF(D19&lt;=0,"","ERROR revise")</f>
      </c>
      <c r="F19" s="18"/>
      <c r="G19" s="18"/>
      <c r="H19" s="18"/>
      <c r="I19" s="18"/>
      <c r="J19" s="18"/>
      <c r="K19" s="18"/>
    </row>
    <row r="20" spans="1:11" ht="12">
      <c r="A20" s="25" t="str">
        <f>RF!B20</f>
        <v>Gastos Financieros</v>
      </c>
      <c r="B20" s="26">
        <f>RF!D20</f>
        <v>0</v>
      </c>
      <c r="C20" s="174">
        <f>IF(B20&lt;=0,"","ERROR revise")</f>
      </c>
      <c r="D20" s="26">
        <f>RF!E20</f>
        <v>0</v>
      </c>
      <c r="E20" s="174">
        <f>IF(D20&lt;=0,"","ERROR revise")</f>
      </c>
      <c r="F20" s="18"/>
      <c r="G20" s="18"/>
      <c r="H20" s="18"/>
      <c r="I20" s="18"/>
      <c r="J20" s="18"/>
      <c r="K20" s="18"/>
    </row>
    <row r="21" spans="1:11" ht="12">
      <c r="A21" s="25"/>
      <c r="B21" s="28"/>
      <c r="C21" s="28"/>
      <c r="D21" s="28"/>
      <c r="E21" s="28"/>
      <c r="F21" s="18"/>
      <c r="G21" s="18"/>
      <c r="H21" s="18"/>
      <c r="I21" s="18"/>
      <c r="J21" s="18"/>
      <c r="K21" s="18"/>
    </row>
    <row r="22" spans="1:11" ht="12">
      <c r="A22" s="25"/>
      <c r="B22" s="28"/>
      <c r="C22" s="28"/>
      <c r="D22" s="28"/>
      <c r="E22" s="28"/>
      <c r="F22" s="18"/>
      <c r="G22" s="18"/>
      <c r="H22" s="18"/>
      <c r="I22" s="18"/>
      <c r="J22" s="18"/>
      <c r="K22" s="18"/>
    </row>
    <row r="23" spans="1:11" ht="45">
      <c r="A23" s="25"/>
      <c r="B23" s="178" t="str">
        <f>RF!D7</f>
        <v>Por el Periodo acumulado del  1 de Enero al 30 de Junio de  2016</v>
      </c>
      <c r="C23" s="178" t="str">
        <f>RF!E7</f>
        <v>Por el Periodo acumulado del  1 de Enero al 30 de Junio de  2015</v>
      </c>
      <c r="D23" s="18"/>
      <c r="E23" s="18"/>
      <c r="F23" s="18"/>
      <c r="G23" s="18"/>
      <c r="H23" s="18"/>
      <c r="I23" s="18"/>
      <c r="J23" s="18"/>
      <c r="K23" s="18"/>
    </row>
    <row r="24" spans="1:11" ht="22.5">
      <c r="A24" s="29" t="s">
        <v>57</v>
      </c>
      <c r="B24" s="30">
        <f>RF!D29</f>
        <v>0</v>
      </c>
      <c r="C24" s="30">
        <f>RF!E29</f>
        <v>0</v>
      </c>
      <c r="D24" s="18"/>
      <c r="E24" s="18"/>
      <c r="F24" s="18"/>
      <c r="G24" s="18"/>
      <c r="H24" s="18"/>
      <c r="I24" s="18"/>
      <c r="J24" s="18"/>
      <c r="K24" s="18"/>
    </row>
    <row r="25" spans="1:11" ht="22.5">
      <c r="A25" s="29" t="s">
        <v>58</v>
      </c>
      <c r="B25" s="30">
        <f>RI!D9</f>
        <v>0</v>
      </c>
      <c r="C25" s="30">
        <f>RI!E9</f>
        <v>0</v>
      </c>
      <c r="D25" s="18"/>
      <c r="E25" s="18"/>
      <c r="F25" s="18"/>
      <c r="G25" s="18"/>
      <c r="H25" s="18"/>
      <c r="I25" s="18"/>
      <c r="J25" s="18"/>
      <c r="K25" s="18"/>
    </row>
    <row r="26" spans="1:11" ht="22.5" customHeight="1">
      <c r="A26" s="175" t="s">
        <v>59</v>
      </c>
      <c r="B26" s="174">
        <f>IF(B24=B25,"","ERROR revise")</f>
      </c>
      <c r="C26" s="174">
        <f>IF(C24=C25,"","ERROR revise")</f>
      </c>
      <c r="D26" s="18"/>
      <c r="E26" s="18"/>
      <c r="F26" s="18"/>
      <c r="G26" s="18"/>
      <c r="H26" s="18"/>
      <c r="I26" s="18"/>
      <c r="J26" s="18"/>
      <c r="K26" s="18"/>
    </row>
    <row r="27" spans="1:11" ht="12">
      <c r="A27" s="28"/>
      <c r="B27" s="31"/>
      <c r="C27" s="32"/>
      <c r="D27" s="31"/>
      <c r="E27" s="32"/>
      <c r="F27" s="18"/>
      <c r="G27" s="18"/>
      <c r="H27" s="18"/>
      <c r="I27" s="18"/>
      <c r="J27" s="18"/>
      <c r="K27" s="18"/>
    </row>
    <row r="28" spans="1:11" ht="45">
      <c r="A28" s="18"/>
      <c r="B28" s="178" t="str">
        <f>RF!D7</f>
        <v>Por el Periodo acumulado del  1 de Enero al 30 de Junio de  2016</v>
      </c>
      <c r="C28" s="178" t="str">
        <f>RF!E7</f>
        <v>Por el Periodo acumulado del  1 de Enero al 30 de Junio de  2015</v>
      </c>
      <c r="D28" s="18"/>
      <c r="E28" s="18"/>
      <c r="F28" s="18"/>
      <c r="G28" s="18"/>
      <c r="H28" s="18"/>
      <c r="I28" s="18"/>
      <c r="J28" s="18"/>
      <c r="K28" s="18"/>
    </row>
    <row r="29" spans="1:11" ht="22.5">
      <c r="A29" s="29" t="s">
        <v>60</v>
      </c>
      <c r="B29" s="33">
        <f>RF!D40+RF!D44</f>
        <v>0</v>
      </c>
      <c r="C29" s="33">
        <f>RF!E40+RF!E44</f>
        <v>0</v>
      </c>
      <c r="D29" s="18"/>
      <c r="E29" s="18"/>
      <c r="F29" s="18"/>
      <c r="G29" s="18"/>
      <c r="H29" s="18"/>
      <c r="I29" s="18"/>
      <c r="J29" s="18"/>
      <c r="K29" s="18"/>
    </row>
    <row r="30" spans="1:11" ht="12">
      <c r="A30" s="175" t="s">
        <v>59</v>
      </c>
      <c r="B30" s="174">
        <f>IF(ROUND(B29,3)=B29,"","ERROR revise")</f>
      </c>
      <c r="C30" s="174">
        <f>IF(ROUND(C29,3)=C29,"","ERROR revise")</f>
      </c>
      <c r="D30" s="18"/>
      <c r="E30" s="18"/>
      <c r="F30" s="18"/>
      <c r="G30" s="18"/>
      <c r="H30" s="18"/>
      <c r="I30" s="18"/>
      <c r="J30" s="18"/>
      <c r="K30" s="18"/>
    </row>
    <row r="31" spans="1:11" ht="12">
      <c r="A31" s="28"/>
      <c r="B31" s="31"/>
      <c r="C31" s="32"/>
      <c r="D31" s="31"/>
      <c r="E31" s="32"/>
      <c r="F31" s="18"/>
      <c r="G31" s="18"/>
      <c r="H31" s="18"/>
      <c r="I31" s="18"/>
      <c r="J31" s="18"/>
      <c r="K31" s="18"/>
    </row>
    <row r="32" spans="1:11" ht="45">
      <c r="A32" s="18"/>
      <c r="B32" s="178" t="str">
        <f>RF!D7</f>
        <v>Por el Periodo acumulado del  1 de Enero al 30 de Junio de  2016</v>
      </c>
      <c r="C32" s="178" t="str">
        <f>RF!E7</f>
        <v>Por el Periodo acumulado del  1 de Enero al 30 de Junio de  2015</v>
      </c>
      <c r="D32" s="18"/>
      <c r="E32" s="18"/>
      <c r="F32" s="18"/>
      <c r="G32" s="18"/>
      <c r="H32" s="18"/>
      <c r="I32" s="18"/>
      <c r="J32" s="18"/>
      <c r="K32" s="18"/>
    </row>
    <row r="33" spans="1:11" ht="22.5">
      <c r="A33" s="29" t="s">
        <v>61</v>
      </c>
      <c r="B33" s="33">
        <f>RF!D49+RF!D53</f>
        <v>0</v>
      </c>
      <c r="C33" s="33">
        <f>RF!E49+RF!E53</f>
        <v>0</v>
      </c>
      <c r="D33" s="18"/>
      <c r="E33" s="18"/>
      <c r="F33" s="18"/>
      <c r="G33" s="18"/>
      <c r="H33" s="18"/>
      <c r="I33" s="18"/>
      <c r="J33" s="18"/>
      <c r="K33" s="18"/>
    </row>
    <row r="34" spans="1:11" ht="12">
      <c r="A34" s="175" t="s">
        <v>59</v>
      </c>
      <c r="B34" s="174">
        <f>IF(ROUND(B33,3)=B33,"","ERROR revise")</f>
      </c>
      <c r="C34" s="174">
        <f>IF(ROUND(C33,3)=C33,"","ERROR revise")</f>
      </c>
      <c r="D34" s="18"/>
      <c r="E34" s="18"/>
      <c r="F34" s="18"/>
      <c r="G34" s="18"/>
      <c r="H34" s="18"/>
      <c r="I34" s="18"/>
      <c r="J34" s="18"/>
      <c r="K34" s="18"/>
    </row>
    <row r="35" spans="1:11" ht="12">
      <c r="A35" s="28"/>
      <c r="B35" s="31"/>
      <c r="C35" s="32"/>
      <c r="D35" s="18"/>
      <c r="E35" s="18"/>
      <c r="F35" s="18"/>
      <c r="G35" s="18"/>
      <c r="H35" s="18"/>
      <c r="I35" s="18"/>
      <c r="J35" s="18"/>
      <c r="K35" s="18"/>
    </row>
    <row r="36" spans="1:11" ht="12">
      <c r="A36" s="28"/>
      <c r="B36" s="31"/>
      <c r="C36" s="32"/>
      <c r="D36" s="31"/>
      <c r="E36" s="32"/>
      <c r="F36" s="18"/>
      <c r="G36" s="18"/>
      <c r="H36" s="18"/>
      <c r="I36" s="18"/>
      <c r="J36" s="18"/>
      <c r="K36" s="18"/>
    </row>
    <row r="37" spans="1:11" ht="46.5" customHeight="1">
      <c r="A37" s="180" t="s">
        <v>62</v>
      </c>
      <c r="B37" s="178" t="str">
        <f>'CP'!D6</f>
        <v>Capital Emitido</v>
      </c>
      <c r="C37" s="178" t="str">
        <f>'CP'!E6</f>
        <v>Primas de Emisión</v>
      </c>
      <c r="D37" s="178" t="str">
        <f>'CP'!F6</f>
        <v>Acciones de Inversión</v>
      </c>
      <c r="E37" s="178" t="str">
        <f>'CP'!G6</f>
        <v>Acciones Propias en Cartera</v>
      </c>
      <c r="F37" s="178" t="str">
        <f>'CP'!H6</f>
        <v>Otras Reservas de Capital</v>
      </c>
      <c r="G37" s="178" t="str">
        <f>'CP'!I6</f>
        <v>Resultados Acumulados</v>
      </c>
      <c r="H37" s="178" t="str">
        <f>'CP'!J6</f>
        <v>Otras Reservas de Patrimonio</v>
      </c>
      <c r="I37" s="178" t="str">
        <f>'CP'!T6</f>
        <v>Patrimonio Atribuible a los Propietarios de la Controladora</v>
      </c>
      <c r="J37" s="178" t="str">
        <f>'CP'!U6</f>
        <v>Participaciones  no Controladoras </v>
      </c>
      <c r="K37" s="178" t="str">
        <f>'CP'!V6</f>
        <v>Total Patrimonio</v>
      </c>
    </row>
    <row r="38" spans="1:11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22.5">
      <c r="A39" s="29" t="s">
        <v>63</v>
      </c>
      <c r="B39" s="30">
        <f>'CP'!D27</f>
        <v>0</v>
      </c>
      <c r="C39" s="30">
        <f>'CP'!E27</f>
        <v>0</v>
      </c>
      <c r="D39" s="30">
        <f>'CP'!F27</f>
        <v>0</v>
      </c>
      <c r="E39" s="30">
        <f>'CP'!G27</f>
        <v>0</v>
      </c>
      <c r="F39" s="30">
        <f>'CP'!H27</f>
        <v>0</v>
      </c>
      <c r="G39" s="30">
        <f>'CP'!I27</f>
        <v>0</v>
      </c>
      <c r="H39" s="30">
        <f>'CP'!S27</f>
        <v>0</v>
      </c>
      <c r="I39" s="30">
        <f>'CP'!T27</f>
        <v>0</v>
      </c>
      <c r="J39" s="30">
        <f>'CP'!U27</f>
        <v>0</v>
      </c>
      <c r="K39" s="30">
        <f>'CP'!V27</f>
        <v>0</v>
      </c>
    </row>
    <row r="40" spans="1:11" ht="22.5">
      <c r="A40" s="29" t="s">
        <v>64</v>
      </c>
      <c r="B40" s="30">
        <f>+SF!J38</f>
        <v>0</v>
      </c>
      <c r="C40" s="34">
        <f>+SF!J39</f>
        <v>0</v>
      </c>
      <c r="D40" s="34">
        <f>+SF!J40</f>
        <v>0</v>
      </c>
      <c r="E40" s="34">
        <f>+SF!J41</f>
        <v>0</v>
      </c>
      <c r="F40" s="34">
        <f>+SF!J42</f>
        <v>0</v>
      </c>
      <c r="G40" s="34">
        <f>+SF!J43</f>
        <v>0</v>
      </c>
      <c r="H40" s="34">
        <f>+SF!J44</f>
        <v>0</v>
      </c>
      <c r="I40" s="34">
        <f>+SF!J45</f>
        <v>0</v>
      </c>
      <c r="J40" s="34">
        <f>+SF!J46</f>
        <v>0</v>
      </c>
      <c r="K40" s="34">
        <f>+SF!J47</f>
        <v>0</v>
      </c>
    </row>
    <row r="41" spans="1:11" ht="16.5" customHeight="1">
      <c r="A41" s="175" t="s">
        <v>59</v>
      </c>
      <c r="B41" s="174">
        <f aca="true" t="shared" si="0" ref="B41:H41">IF(B39=B40,"","ERROR revise")</f>
      </c>
      <c r="C41" s="174">
        <f t="shared" si="0"/>
      </c>
      <c r="D41" s="174">
        <f>IF(D39=D40,"","ERROR revise")</f>
      </c>
      <c r="E41" s="174">
        <f>IF(E39=E40,"","ERROR revise")</f>
      </c>
      <c r="F41" s="174">
        <f t="shared" si="0"/>
      </c>
      <c r="G41" s="174">
        <f t="shared" si="0"/>
      </c>
      <c r="H41" s="174">
        <f t="shared" si="0"/>
      </c>
      <c r="I41" s="174">
        <f>IF(I39=I40,"","ERROR revise")</f>
      </c>
      <c r="J41" s="174">
        <f>IF(J39=J40,"","ERROR revise")</f>
      </c>
      <c r="K41" s="174">
        <f>IF(K39=K40,"","ERROR revise")</f>
      </c>
    </row>
    <row r="42" spans="1:11" ht="12">
      <c r="A42" s="31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22.5">
      <c r="A43" s="29" t="s">
        <v>65</v>
      </c>
      <c r="B43" s="30">
        <f>+'CP'!D45</f>
        <v>0</v>
      </c>
      <c r="C43" s="30">
        <f>+'CP'!E45</f>
        <v>0</v>
      </c>
      <c r="D43" s="30">
        <f>+'CP'!F45</f>
        <v>0</v>
      </c>
      <c r="E43" s="30">
        <f>+'CP'!G45</f>
        <v>0</v>
      </c>
      <c r="F43" s="30">
        <f>+'CP'!H45</f>
        <v>0</v>
      </c>
      <c r="G43" s="30">
        <f>+'CP'!I45</f>
        <v>0</v>
      </c>
      <c r="H43" s="30">
        <f>'CP'!S45</f>
        <v>0</v>
      </c>
      <c r="I43" s="30">
        <f>+'CP'!T45</f>
        <v>0</v>
      </c>
      <c r="J43" s="30">
        <f>+'CP'!U45</f>
        <v>0</v>
      </c>
      <c r="K43" s="30">
        <f>+'CP'!V45</f>
        <v>0</v>
      </c>
    </row>
    <row r="44" spans="1:11" ht="12">
      <c r="A44" s="29" t="s">
        <v>66</v>
      </c>
      <c r="B44" s="30">
        <f>+SF!I38</f>
        <v>0</v>
      </c>
      <c r="C44" s="34">
        <f>+SF!I39</f>
        <v>0</v>
      </c>
      <c r="D44" s="34">
        <f>+SF!I40</f>
        <v>0</v>
      </c>
      <c r="E44" s="34">
        <f>+SF!I41</f>
        <v>0</v>
      </c>
      <c r="F44" s="34">
        <f>+SF!I42</f>
        <v>0</v>
      </c>
      <c r="G44" s="34">
        <f>+SF!I43</f>
        <v>0</v>
      </c>
      <c r="H44" s="34">
        <f>+SF!I44</f>
        <v>0</v>
      </c>
      <c r="I44" s="34">
        <f>+SF!I45</f>
        <v>0</v>
      </c>
      <c r="J44" s="34">
        <f>+SF!I46</f>
        <v>0</v>
      </c>
      <c r="K44" s="34">
        <f>+SF!I47</f>
        <v>0</v>
      </c>
    </row>
    <row r="45" spans="1:11" ht="16.5" customHeight="1">
      <c r="A45" s="175" t="s">
        <v>59</v>
      </c>
      <c r="B45" s="174">
        <f aca="true" t="shared" si="1" ref="B45:K45">IF(B43=B44,"","ERROR revise")</f>
      </c>
      <c r="C45" s="174">
        <f t="shared" si="1"/>
      </c>
      <c r="D45" s="174">
        <f t="shared" si="1"/>
      </c>
      <c r="E45" s="174">
        <f t="shared" si="1"/>
      </c>
      <c r="F45" s="174">
        <f t="shared" si="1"/>
      </c>
      <c r="G45" s="174">
        <f t="shared" si="1"/>
      </c>
      <c r="H45" s="174">
        <f t="shared" si="1"/>
      </c>
      <c r="I45" s="174">
        <f t="shared" si="1"/>
      </c>
      <c r="J45" s="174">
        <f t="shared" si="1"/>
      </c>
      <c r="K45" s="174">
        <f t="shared" si="1"/>
      </c>
    </row>
    <row r="46" spans="1:11" ht="16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45">
      <c r="A47" s="31"/>
      <c r="B47" s="178" t="str">
        <f>+RF!D7</f>
        <v>Por el Periodo acumulado del  1 de Enero al 30 de Junio de  2016</v>
      </c>
      <c r="C47" s="178" t="str">
        <f>+RF!E7</f>
        <v>Por el Periodo acumulado del  1 de Enero al 30 de Junio de  2015</v>
      </c>
      <c r="D47" s="18"/>
      <c r="E47" s="18"/>
      <c r="F47" s="18"/>
      <c r="G47" s="18"/>
      <c r="H47" s="18"/>
      <c r="I47" s="18"/>
      <c r="J47" s="18"/>
      <c r="K47" s="18"/>
    </row>
    <row r="48" spans="1:11" ht="22.5">
      <c r="A48" s="29" t="s">
        <v>67</v>
      </c>
      <c r="B48" s="35">
        <f>'CP'!V33</f>
        <v>0</v>
      </c>
      <c r="C48" s="35">
        <f>'CP'!V14</f>
        <v>0</v>
      </c>
      <c r="D48" s="18"/>
      <c r="E48" s="18"/>
      <c r="F48" s="18"/>
      <c r="G48" s="18"/>
      <c r="H48" s="18"/>
      <c r="I48" s="18"/>
      <c r="J48" s="18"/>
      <c r="K48" s="18"/>
    </row>
    <row r="49" spans="1:11" ht="22.5">
      <c r="A49" s="29" t="s">
        <v>68</v>
      </c>
      <c r="B49" s="35">
        <f>+RF!D29</f>
        <v>0</v>
      </c>
      <c r="C49" s="35">
        <f>+RF!E29</f>
        <v>0</v>
      </c>
      <c r="D49" s="18"/>
      <c r="E49" s="18"/>
      <c r="F49" s="18"/>
      <c r="G49" s="18"/>
      <c r="H49" s="18"/>
      <c r="I49" s="18"/>
      <c r="J49" s="18"/>
      <c r="K49" s="18"/>
    </row>
    <row r="50" spans="1:11" ht="16.5" customHeight="1">
      <c r="A50" s="175" t="s">
        <v>59</v>
      </c>
      <c r="B50" s="174">
        <f>IF(B48=B49,"","ERROR revise")</f>
      </c>
      <c r="C50" s="174">
        <f>IF(C48=C49,"","ERROR revise")</f>
      </c>
      <c r="D50" s="18"/>
      <c r="E50" s="18"/>
      <c r="F50" s="18"/>
      <c r="G50" s="18"/>
      <c r="H50" s="18"/>
      <c r="I50" s="18"/>
      <c r="J50" s="18"/>
      <c r="K50" s="18"/>
    </row>
    <row r="51" spans="1:11" ht="16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45">
      <c r="A52" s="31"/>
      <c r="B52" s="178" t="str">
        <f>+RF!D7</f>
        <v>Por el Periodo acumulado del  1 de Enero al 30 de Junio de  2016</v>
      </c>
      <c r="C52" s="178" t="str">
        <f>+RF!E7</f>
        <v>Por el Periodo acumulado del  1 de Enero al 30 de Junio de  2015</v>
      </c>
      <c r="D52" s="18"/>
      <c r="E52" s="227"/>
      <c r="F52" s="227"/>
      <c r="G52" s="178" t="str">
        <f>+RF!D7</f>
        <v>Por el Periodo acumulado del  1 de Enero al 30 de Junio de  2016</v>
      </c>
      <c r="H52" s="178" t="str">
        <f>+RF!E7</f>
        <v>Por el Periodo acumulado del  1 de Enero al 30 de Junio de  2015</v>
      </c>
      <c r="I52" s="18"/>
      <c r="J52" s="18"/>
      <c r="K52" s="18"/>
    </row>
    <row r="53" spans="1:11" ht="22.5">
      <c r="A53" s="29" t="s">
        <v>69</v>
      </c>
      <c r="B53" s="35">
        <f>'CP'!V35</f>
        <v>0</v>
      </c>
      <c r="C53" s="35">
        <f>'CP'!V16</f>
        <v>0</v>
      </c>
      <c r="D53" s="18"/>
      <c r="E53" s="228" t="s">
        <v>70</v>
      </c>
      <c r="F53" s="229"/>
      <c r="G53" s="35">
        <f>'CP'!V34</f>
        <v>0</v>
      </c>
      <c r="H53" s="35">
        <f>'CP'!V15</f>
        <v>0</v>
      </c>
      <c r="I53" s="18"/>
      <c r="J53" s="18"/>
      <c r="K53" s="18"/>
    </row>
    <row r="54" spans="1:11" ht="22.5">
      <c r="A54" s="29" t="s">
        <v>71</v>
      </c>
      <c r="B54" s="35">
        <f>RI!D35</f>
        <v>0</v>
      </c>
      <c r="C54" s="35">
        <f>RI!E35</f>
        <v>0</v>
      </c>
      <c r="D54" s="18"/>
      <c r="E54" s="228" t="s">
        <v>72</v>
      </c>
      <c r="F54" s="229"/>
      <c r="G54" s="35">
        <f>RI!D34</f>
        <v>0</v>
      </c>
      <c r="H54" s="35">
        <f>RI!E34</f>
        <v>0</v>
      </c>
      <c r="I54" s="18"/>
      <c r="J54" s="18"/>
      <c r="K54" s="18"/>
    </row>
    <row r="55" spans="1:11" ht="16.5" customHeight="1">
      <c r="A55" s="175" t="s">
        <v>59</v>
      </c>
      <c r="B55" s="174">
        <f>IF(B53=B54,"","ERROR revise")</f>
      </c>
      <c r="C55" s="174">
        <f>IF(C53=C54,"","ERROR revise")</f>
      </c>
      <c r="D55" s="18"/>
      <c r="E55" s="230" t="s">
        <v>59</v>
      </c>
      <c r="F55" s="231"/>
      <c r="G55" s="174">
        <f>IF(G53=G54,"","ERROR revise")</f>
      </c>
      <c r="H55" s="174">
        <f>IF(H53=H54,"","ERROR revise")</f>
      </c>
      <c r="I55" s="18"/>
      <c r="J55" s="18"/>
      <c r="K55" s="18"/>
    </row>
    <row r="56" spans="1:11" ht="16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45">
      <c r="A57" s="31"/>
      <c r="B57" s="178" t="str">
        <f>+RF!D7</f>
        <v>Por el Periodo acumulado del  1 de Enero al 30 de Junio de  2016</v>
      </c>
      <c r="C57" s="178" t="str">
        <f>+RF!E7</f>
        <v>Por el Periodo acumulado del  1 de Enero al 30 de Junio de  2015</v>
      </c>
      <c r="D57" s="18"/>
      <c r="E57" s="18"/>
      <c r="F57" s="18"/>
      <c r="G57" s="181" t="str">
        <f>RI!D7</f>
        <v>Por el Periodo acumulado del  1 de Enero al 30 de Junio de  2016</v>
      </c>
      <c r="H57" s="181" t="str">
        <f>RI!E7</f>
        <v>Por el Periodo acumulado del  1 de Enero al 30 de Junio de  2015</v>
      </c>
      <c r="I57" s="18"/>
      <c r="J57" s="18"/>
      <c r="K57" s="18"/>
    </row>
    <row r="58" spans="1:11" ht="33.75" customHeight="1">
      <c r="A58" s="29" t="s">
        <v>73</v>
      </c>
      <c r="B58" s="30">
        <f>+'CP'!I33</f>
        <v>0</v>
      </c>
      <c r="C58" s="30">
        <f>+'CP'!I14</f>
        <v>0</v>
      </c>
      <c r="D58" s="18"/>
      <c r="E58" s="232" t="s">
        <v>74</v>
      </c>
      <c r="F58" s="233"/>
      <c r="G58" s="30">
        <f>RI!D35</f>
        <v>0</v>
      </c>
      <c r="H58" s="30">
        <f>RI!E35</f>
        <v>0</v>
      </c>
      <c r="I58" s="18"/>
      <c r="J58" s="18"/>
      <c r="K58" s="18"/>
    </row>
    <row r="59" spans="1:11" ht="22.5">
      <c r="A59" s="29" t="s">
        <v>75</v>
      </c>
      <c r="B59" s="34">
        <f>+RF!D32</f>
        <v>0</v>
      </c>
      <c r="C59" s="34">
        <f>+RF!E32</f>
        <v>0</v>
      </c>
      <c r="D59" s="18"/>
      <c r="E59" s="232" t="s">
        <v>76</v>
      </c>
      <c r="F59" s="233"/>
      <c r="G59" s="30">
        <f>RI!D40</f>
        <v>0</v>
      </c>
      <c r="H59" s="30">
        <f>RI!E40</f>
        <v>0</v>
      </c>
      <c r="I59" s="18"/>
      <c r="J59" s="18"/>
      <c r="K59" s="18"/>
    </row>
    <row r="60" spans="1:11" ht="16.5" customHeight="1">
      <c r="A60" s="175" t="s">
        <v>59</v>
      </c>
      <c r="B60" s="174">
        <f>IF(B58=B59,"","ERROR revise")</f>
      </c>
      <c r="C60" s="174">
        <f>IF(C58=C59,"","ERROR revise")</f>
      </c>
      <c r="D60" s="18"/>
      <c r="E60" s="234" t="s">
        <v>59</v>
      </c>
      <c r="F60" s="235"/>
      <c r="G60" s="174">
        <f>IF(G58=G59,"","ERROR revise")</f>
      </c>
      <c r="H60" s="174">
        <f>IF(H58=H59,"","ERROR revise")</f>
      </c>
      <c r="I60" s="18"/>
      <c r="J60" s="18"/>
      <c r="K60" s="18"/>
    </row>
    <row r="61" spans="1:11" ht="33.75" customHeight="1">
      <c r="A61" s="29" t="s">
        <v>77</v>
      </c>
      <c r="B61" s="30">
        <f>+'CP'!U33</f>
        <v>0</v>
      </c>
      <c r="C61" s="30">
        <f>+'CP'!U14</f>
        <v>0</v>
      </c>
      <c r="D61" s="18"/>
      <c r="E61" s="18"/>
      <c r="F61" s="18"/>
      <c r="G61" s="18"/>
      <c r="H61" s="18"/>
      <c r="I61" s="18"/>
      <c r="J61" s="18"/>
      <c r="K61" s="18"/>
    </row>
    <row r="62" spans="1:11" ht="22.5">
      <c r="A62" s="29" t="s">
        <v>78</v>
      </c>
      <c r="B62" s="34">
        <f>+RF!D33</f>
        <v>0</v>
      </c>
      <c r="C62" s="34">
        <f>+RF!E33</f>
        <v>0</v>
      </c>
      <c r="D62" s="18"/>
      <c r="E62" s="18"/>
      <c r="F62" s="18"/>
      <c r="G62" s="18"/>
      <c r="H62" s="18"/>
      <c r="I62" s="18"/>
      <c r="J62" s="18"/>
      <c r="K62" s="18"/>
    </row>
    <row r="63" spans="1:11" ht="12">
      <c r="A63" s="175" t="s">
        <v>59</v>
      </c>
      <c r="B63" s="174">
        <f>IF(B61=B62,"","ERROR revise")</f>
      </c>
      <c r="C63" s="174">
        <f>IF(C61=C62,"","ERROR revise")</f>
      </c>
      <c r="D63" s="18"/>
      <c r="E63" s="18"/>
      <c r="F63" s="18"/>
      <c r="G63" s="18"/>
      <c r="H63" s="18"/>
      <c r="I63" s="18"/>
      <c r="J63" s="18"/>
      <c r="K63" s="18"/>
    </row>
    <row r="64" spans="1:11" ht="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28.5" customHeight="1">
      <c r="A66" s="236" t="s">
        <v>79</v>
      </c>
      <c r="B66" s="237"/>
      <c r="C66" s="18"/>
      <c r="D66" s="236" t="s">
        <v>80</v>
      </c>
      <c r="E66" s="236"/>
      <c r="F66" s="236"/>
      <c r="G66" s="236"/>
      <c r="H66" s="236"/>
      <c r="I66" s="18"/>
      <c r="J66" s="18"/>
      <c r="K66" s="18"/>
    </row>
    <row r="67" spans="1:12" ht="33.75">
      <c r="A67" s="182"/>
      <c r="B67" s="182"/>
      <c r="C67" s="18"/>
      <c r="D67" s="182"/>
      <c r="E67" s="182"/>
      <c r="F67" s="182"/>
      <c r="G67" s="183" t="str">
        <f>+'FI'!D7</f>
        <v>Del 1 de Enero de 2016 al 30 de Junio de 2016</v>
      </c>
      <c r="H67" s="183" t="str">
        <f>+'FI'!E7</f>
        <v>Del 1 de Enero de 2015 al 30 de Junio de 2015</v>
      </c>
      <c r="I67" s="18"/>
      <c r="J67" s="18"/>
      <c r="K67" s="18"/>
      <c r="L67" s="36"/>
    </row>
    <row r="68" spans="1:12" ht="23.25" customHeight="1">
      <c r="A68" s="29" t="s">
        <v>81</v>
      </c>
      <c r="B68" s="35">
        <f>'FE'!D76</f>
        <v>0</v>
      </c>
      <c r="C68" s="18"/>
      <c r="D68" s="233" t="s">
        <v>82</v>
      </c>
      <c r="E68" s="233"/>
      <c r="F68" s="238"/>
      <c r="G68" s="35">
        <f>'FI'!D10</f>
        <v>0</v>
      </c>
      <c r="H68" s="35">
        <f>'FI'!E10</f>
        <v>0</v>
      </c>
      <c r="I68" s="18"/>
      <c r="J68" s="18"/>
      <c r="K68" s="18"/>
      <c r="L68" s="36"/>
    </row>
    <row r="69" spans="1:12" ht="23.25" customHeight="1">
      <c r="A69" s="29" t="s">
        <v>83</v>
      </c>
      <c r="B69" s="35">
        <f>SF!E9</f>
        <v>0</v>
      </c>
      <c r="C69" s="18"/>
      <c r="D69" s="233" t="s">
        <v>68</v>
      </c>
      <c r="E69" s="233"/>
      <c r="F69" s="238"/>
      <c r="G69" s="35">
        <f>RF!D29</f>
        <v>0</v>
      </c>
      <c r="H69" s="35">
        <f>RF!E29</f>
        <v>0</v>
      </c>
      <c r="I69" s="18"/>
      <c r="J69" s="18"/>
      <c r="K69" s="18"/>
      <c r="L69" s="36"/>
    </row>
    <row r="70" spans="1:12" ht="16.5" customHeight="1">
      <c r="A70" s="173" t="s">
        <v>52</v>
      </c>
      <c r="B70" s="174">
        <f>IF('DG'!B11=1,IF(B68=B69,"","ERROR revise"),"")</f>
      </c>
      <c r="C70" s="18"/>
      <c r="D70" s="235" t="s">
        <v>52</v>
      </c>
      <c r="E70" s="235"/>
      <c r="F70" s="239"/>
      <c r="G70" s="174">
        <f>IF('DG'!B11=2,IF(G68=G69,"","ERROR revise"),"")</f>
      </c>
      <c r="H70" s="174">
        <f>IF('DG'!B11=2,IF(H68=H69,"","ERROR revise"),"")</f>
      </c>
      <c r="I70" s="18"/>
      <c r="J70" s="18"/>
      <c r="K70" s="18"/>
      <c r="L70" s="36"/>
    </row>
    <row r="71" spans="1:12" ht="19.5" customHeight="1">
      <c r="A71" s="37"/>
      <c r="B71" s="38"/>
      <c r="C71" s="18"/>
      <c r="D71" s="31"/>
      <c r="E71" s="37"/>
      <c r="F71" s="37"/>
      <c r="G71" s="10"/>
      <c r="H71" s="39"/>
      <c r="I71" s="18"/>
      <c r="J71" s="18"/>
      <c r="K71" s="18"/>
      <c r="L71" s="36"/>
    </row>
    <row r="72" spans="1:12" ht="22.5">
      <c r="A72" s="29" t="s">
        <v>84</v>
      </c>
      <c r="B72" s="35">
        <f>'FE'!D77</f>
        <v>0</v>
      </c>
      <c r="C72" s="18"/>
      <c r="D72" s="233" t="s">
        <v>85</v>
      </c>
      <c r="E72" s="233"/>
      <c r="F72" s="238"/>
      <c r="G72" s="35">
        <f>'FI'!D93</f>
        <v>0</v>
      </c>
      <c r="H72" s="18"/>
      <c r="I72" s="18"/>
      <c r="J72" s="18"/>
      <c r="K72" s="18"/>
      <c r="L72" s="36"/>
    </row>
    <row r="73" spans="1:12" ht="22.5">
      <c r="A73" s="29" t="s">
        <v>86</v>
      </c>
      <c r="B73" s="35">
        <f>SF!D9</f>
        <v>0</v>
      </c>
      <c r="C73" s="18"/>
      <c r="D73" s="233" t="s">
        <v>83</v>
      </c>
      <c r="E73" s="233"/>
      <c r="F73" s="238"/>
      <c r="G73" s="35">
        <f>SF!E9</f>
        <v>0</v>
      </c>
      <c r="H73" s="18"/>
      <c r="I73" s="18"/>
      <c r="J73" s="18"/>
      <c r="K73" s="18"/>
      <c r="L73" s="36"/>
    </row>
    <row r="74" spans="1:12" ht="16.5" customHeight="1">
      <c r="A74" s="173" t="s">
        <v>59</v>
      </c>
      <c r="B74" s="174">
        <f>IF('DG'!B11=1,IF(B72=B73,"","ERROR revise"),"")</f>
      </c>
      <c r="C74" s="18"/>
      <c r="D74" s="235" t="s">
        <v>52</v>
      </c>
      <c r="E74" s="235"/>
      <c r="F74" s="239"/>
      <c r="G74" s="174">
        <f>IF('DG'!B11=2,IF(G72=G73,"","ERROR revise"),"")</f>
      </c>
      <c r="H74" s="18"/>
      <c r="I74" s="18"/>
      <c r="J74" s="18"/>
      <c r="K74" s="18"/>
      <c r="L74" s="36"/>
    </row>
    <row r="75" spans="1:12" ht="15">
      <c r="A75" s="18"/>
      <c r="B75" s="18"/>
      <c r="C75" s="18"/>
      <c r="D75" s="18"/>
      <c r="E75" s="37"/>
      <c r="F75" s="37"/>
      <c r="G75" s="38"/>
      <c r="H75" s="18"/>
      <c r="I75" s="18"/>
      <c r="J75" s="18"/>
      <c r="K75" s="18"/>
      <c r="L75" s="36"/>
    </row>
    <row r="76" spans="1:12" ht="26.25" customHeight="1">
      <c r="A76" s="18"/>
      <c r="B76" s="18"/>
      <c r="C76" s="18"/>
      <c r="D76" s="233" t="s">
        <v>84</v>
      </c>
      <c r="E76" s="233"/>
      <c r="F76" s="238"/>
      <c r="G76" s="35">
        <f>'FI'!D94</f>
        <v>0</v>
      </c>
      <c r="H76" s="18"/>
      <c r="I76" s="18"/>
      <c r="J76" s="18"/>
      <c r="K76" s="18"/>
      <c r="L76" s="36"/>
    </row>
    <row r="77" spans="1:12" ht="23.25" customHeight="1">
      <c r="A77" s="18"/>
      <c r="B77" s="18"/>
      <c r="C77" s="18"/>
      <c r="D77" s="233" t="s">
        <v>86</v>
      </c>
      <c r="E77" s="233"/>
      <c r="F77" s="238"/>
      <c r="G77" s="35">
        <f>SF!D9</f>
        <v>0</v>
      </c>
      <c r="H77" s="18"/>
      <c r="I77" s="18"/>
      <c r="J77" s="18"/>
      <c r="K77" s="18"/>
      <c r="L77" s="36"/>
    </row>
    <row r="78" spans="1:12" ht="16.5" customHeight="1">
      <c r="A78" s="18"/>
      <c r="B78" s="18"/>
      <c r="C78" s="18"/>
      <c r="D78" s="235" t="s">
        <v>59</v>
      </c>
      <c r="E78" s="235"/>
      <c r="F78" s="239"/>
      <c r="G78" s="174">
        <f>IF('DG'!B11=2,IF(G76=G77,"","ERROR revise"),"")</f>
      </c>
      <c r="H78" s="18"/>
      <c r="I78" s="18"/>
      <c r="J78" s="18"/>
      <c r="K78" s="18"/>
      <c r="L78" s="36"/>
    </row>
  </sheetData>
  <sheetProtection password="C348" sheet="1"/>
  <mergeCells count="20">
    <mergeCell ref="D77:F77"/>
    <mergeCell ref="D78:F78"/>
    <mergeCell ref="D69:F69"/>
    <mergeCell ref="D70:F70"/>
    <mergeCell ref="D72:F72"/>
    <mergeCell ref="D73:F73"/>
    <mergeCell ref="D74:F74"/>
    <mergeCell ref="D76:F76"/>
    <mergeCell ref="E58:F58"/>
    <mergeCell ref="E59:F59"/>
    <mergeCell ref="E60:F60"/>
    <mergeCell ref="A66:B66"/>
    <mergeCell ref="D66:H66"/>
    <mergeCell ref="D68:F68"/>
    <mergeCell ref="A2:K2"/>
    <mergeCell ref="A3:K3"/>
    <mergeCell ref="E52:F52"/>
    <mergeCell ref="E53:F53"/>
    <mergeCell ref="E54:F54"/>
    <mergeCell ref="E55:F5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"/>
  <dimension ref="B2:B5"/>
  <sheetViews>
    <sheetView zoomScalePageLayoutView="0" workbookViewId="0" topLeftCell="A1">
      <selection activeCell="B2" sqref="B2"/>
    </sheetView>
  </sheetViews>
  <sheetFormatPr defaultColWidth="34.8515625" defaultRowHeight="15"/>
  <cols>
    <col min="1" max="1" width="18.28125" style="0" customWidth="1"/>
    <col min="2" max="2" width="59.421875" style="0" customWidth="1"/>
  </cols>
  <sheetData>
    <row r="2" ht="15">
      <c r="B2" s="185" t="s">
        <v>44</v>
      </c>
    </row>
    <row r="3" ht="15.75">
      <c r="B3" s="16" t="s">
        <v>45</v>
      </c>
    </row>
    <row r="4" ht="15.75">
      <c r="B4" s="17" t="s">
        <v>46</v>
      </c>
    </row>
    <row r="5" ht="47.25">
      <c r="B5" s="16" t="s">
        <v>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2016-06-14T19:05:34Z</dcterms:modified>
  <cp:category/>
  <cp:version/>
  <cp:contentType/>
  <cp:contentStatus/>
</cp:coreProperties>
</file>